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tados Financieros del 2023 para trabajar el 2024\Estados en excel al cierre 2024\excel Estados al cierre 2024 en\"/>
    </mc:Choice>
  </mc:AlternateContent>
  <bookViews>
    <workbookView xWindow="0" yWindow="0" windowWidth="20490" windowHeight="7755" firstSheet="2" activeTab="2"/>
  </bookViews>
  <sheets>
    <sheet name="Estado de situacion" sheetId="11" r:id="rId1"/>
    <sheet name="Estado de Rendimiento" sheetId="4" r:id="rId2"/>
    <sheet name="Estado de Cambio de Patrimonio" sheetId="3" r:id="rId3"/>
    <sheet name="Estado de Flujo de efectivo" sheetId="2" r:id="rId4"/>
    <sheet name="Estado comparativo" sheetId="7" r:id="rId5"/>
    <sheet name="NOTAS 2022" sheetId="10" r:id="rId6"/>
    <sheet name="INGRESOS" sheetId="8" r:id="rId7"/>
    <sheet name="GASTOS" sheetId="9" r:id="rId8"/>
    <sheet name="notas" sheetId="1" r:id="rId9"/>
    <sheet name="ppe" sheetId="5" r:id="rId10"/>
    <sheet name="rectificativa a las notas" sheetId="6" r:id="rId11"/>
  </sheets>
  <definedNames>
    <definedName name="_xlnm._FilterDatabase" localSheetId="7" hidden="1">GASTOS!$A$1:$AJ$191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7" l="1"/>
  <c r="J51" i="10" l="1"/>
  <c r="J52" i="10"/>
  <c r="J59" i="10"/>
  <c r="J73" i="10"/>
  <c r="J75" i="10" s="1"/>
  <c r="N171" i="10"/>
  <c r="L192" i="10"/>
  <c r="B31" i="11"/>
  <c r="B32" i="11" s="1"/>
  <c r="B26" i="11"/>
  <c r="B27" i="11" s="1"/>
  <c r="B11" i="11"/>
  <c r="B14" i="4"/>
  <c r="B18" i="2"/>
  <c r="D14" i="7"/>
  <c r="B23" i="2"/>
  <c r="B13" i="2"/>
  <c r="B7" i="2"/>
  <c r="B8" i="2"/>
  <c r="B10" i="2"/>
  <c r="C19" i="2"/>
  <c r="C26" i="2"/>
  <c r="C31" i="2"/>
  <c r="F22" i="7"/>
  <c r="G21" i="7"/>
  <c r="F21" i="7"/>
  <c r="F20" i="7"/>
  <c r="G19" i="7"/>
  <c r="F18" i="7"/>
  <c r="F16" i="7"/>
  <c r="F19" i="7"/>
  <c r="F13" i="7"/>
  <c r="F9" i="7"/>
  <c r="G11" i="7"/>
  <c r="G13" i="7"/>
  <c r="F12" i="7"/>
  <c r="G12" i="7"/>
  <c r="F11" i="7"/>
  <c r="F10" i="7"/>
  <c r="G10" i="7"/>
  <c r="G9" i="7"/>
  <c r="F8" i="7"/>
  <c r="C7" i="7"/>
  <c r="F12" i="3"/>
  <c r="E13" i="3"/>
  <c r="E19" i="3" s="1"/>
  <c r="B39" i="11"/>
  <c r="E40" i="11"/>
  <c r="C40" i="11"/>
  <c r="E32" i="11"/>
  <c r="E27" i="11"/>
  <c r="C27" i="11"/>
  <c r="C34" i="11" s="1"/>
  <c r="E18" i="11"/>
  <c r="C18" i="11"/>
  <c r="E13" i="11"/>
  <c r="C13" i="11"/>
  <c r="G302" i="10"/>
  <c r="G304" i="10" s="1"/>
  <c r="H304" i="10" s="1"/>
  <c r="H291" i="10"/>
  <c r="G291" i="10"/>
  <c r="H285" i="10"/>
  <c r="G285" i="10"/>
  <c r="K285" i="10" s="1"/>
  <c r="H254" i="10"/>
  <c r="G254" i="10"/>
  <c r="H244" i="10"/>
  <c r="G244" i="10"/>
  <c r="K244" i="10" s="1"/>
  <c r="H223" i="10"/>
  <c r="G223" i="10"/>
  <c r="K223" i="10" s="1"/>
  <c r="H214" i="10"/>
  <c r="G214" i="10"/>
  <c r="K214" i="10" s="1"/>
  <c r="H191" i="10"/>
  <c r="G191" i="10"/>
  <c r="H177" i="10"/>
  <c r="G177" i="10"/>
  <c r="O172" i="10"/>
  <c r="H167" i="10"/>
  <c r="G167" i="10"/>
  <c r="H153" i="10"/>
  <c r="G153" i="10"/>
  <c r="H140" i="10"/>
  <c r="H126" i="10"/>
  <c r="H120" i="10"/>
  <c r="H111" i="10"/>
  <c r="G111" i="10"/>
  <c r="G91" i="10"/>
  <c r="G78" i="10"/>
  <c r="H62" i="10"/>
  <c r="G62" i="10"/>
  <c r="F62" i="10"/>
  <c r="E62" i="10"/>
  <c r="C62" i="10"/>
  <c r="I57" i="10"/>
  <c r="I63" i="10" s="1"/>
  <c r="H57" i="10"/>
  <c r="G57" i="10"/>
  <c r="G63" i="10" s="1"/>
  <c r="F57" i="10"/>
  <c r="J57" i="10" s="1"/>
  <c r="E57" i="10"/>
  <c r="D57" i="10"/>
  <c r="D60" i="10" s="1"/>
  <c r="J60" i="10" s="1"/>
  <c r="H44" i="10"/>
  <c r="G44" i="10"/>
  <c r="B12" i="11" s="1"/>
  <c r="H22" i="10"/>
  <c r="H16" i="10"/>
  <c r="G16" i="10"/>
  <c r="AE535" i="9"/>
  <c r="AE531" i="9"/>
  <c r="AD531" i="9"/>
  <c r="AC531" i="9"/>
  <c r="AB531" i="9"/>
  <c r="AA531" i="9"/>
  <c r="Z531" i="9"/>
  <c r="Y531" i="9"/>
  <c r="X531" i="9"/>
  <c r="W531" i="9"/>
  <c r="V531" i="9"/>
  <c r="U531" i="9"/>
  <c r="T531" i="9"/>
  <c r="S531" i="9"/>
  <c r="R531" i="9"/>
  <c r="AE524" i="9"/>
  <c r="AE534" i="9" s="1"/>
  <c r="AD524" i="9"/>
  <c r="AC524" i="9"/>
  <c r="AB524" i="9"/>
  <c r="AA524" i="9"/>
  <c r="Z524" i="9"/>
  <c r="Y524" i="9"/>
  <c r="X524" i="9"/>
  <c r="W524" i="9"/>
  <c r="V524" i="9"/>
  <c r="U524" i="9"/>
  <c r="T524" i="9"/>
  <c r="S524" i="9"/>
  <c r="R524" i="9"/>
  <c r="AF519" i="9"/>
  <c r="AE516" i="9"/>
  <c r="AD516" i="9"/>
  <c r="AC516" i="9"/>
  <c r="AB516" i="9"/>
  <c r="AA516" i="9"/>
  <c r="Z516" i="9"/>
  <c r="Y516" i="9"/>
  <c r="X516" i="9"/>
  <c r="W516" i="9"/>
  <c r="V516" i="9"/>
  <c r="U516" i="9"/>
  <c r="T516" i="9"/>
  <c r="S516" i="9"/>
  <c r="R516" i="9"/>
  <c r="AF405" i="9"/>
  <c r="AE536" i="9" s="1"/>
  <c r="AE405" i="9"/>
  <c r="AD405" i="9"/>
  <c r="AC405" i="9"/>
  <c r="AB405" i="9"/>
  <c r="AA405" i="9"/>
  <c r="Z405" i="9"/>
  <c r="Y405" i="9"/>
  <c r="X405" i="9"/>
  <c r="W405" i="9"/>
  <c r="V405" i="9"/>
  <c r="U405" i="9"/>
  <c r="T405" i="9"/>
  <c r="S405" i="9"/>
  <c r="R405" i="9"/>
  <c r="AE378" i="9"/>
  <c r="AD378" i="9"/>
  <c r="AC378" i="9"/>
  <c r="AB378" i="9"/>
  <c r="AA378" i="9"/>
  <c r="Z378" i="9"/>
  <c r="Y378" i="9"/>
  <c r="X378" i="9"/>
  <c r="W378" i="9"/>
  <c r="V378" i="9"/>
  <c r="U378" i="9"/>
  <c r="T378" i="9"/>
  <c r="S378" i="9"/>
  <c r="R378" i="9"/>
  <c r="AE359" i="9"/>
  <c r="AG359" i="9" s="1"/>
  <c r="AD359" i="9"/>
  <c r="AC359" i="9"/>
  <c r="AB359" i="9"/>
  <c r="AA359" i="9"/>
  <c r="Z359" i="9"/>
  <c r="Y359" i="9"/>
  <c r="X359" i="9"/>
  <c r="W359" i="9"/>
  <c r="V359" i="9"/>
  <c r="U359" i="9"/>
  <c r="T359" i="9"/>
  <c r="S359" i="9"/>
  <c r="R359" i="9"/>
  <c r="AE274" i="9"/>
  <c r="AG274" i="9" s="1"/>
  <c r="AD274" i="9"/>
  <c r="AC274" i="9"/>
  <c r="AB274" i="9"/>
  <c r="AA274" i="9"/>
  <c r="Z274" i="9"/>
  <c r="Y274" i="9"/>
  <c r="X274" i="9"/>
  <c r="W274" i="9"/>
  <c r="V274" i="9"/>
  <c r="U274" i="9"/>
  <c r="T274" i="9"/>
  <c r="S274" i="9"/>
  <c r="R274" i="9"/>
  <c r="AE191" i="9"/>
  <c r="AD191" i="9"/>
  <c r="AC191" i="9"/>
  <c r="AB191" i="9"/>
  <c r="AA191" i="9"/>
  <c r="Z191" i="9"/>
  <c r="Y191" i="9"/>
  <c r="X191" i="9"/>
  <c r="W191" i="9"/>
  <c r="V191" i="9"/>
  <c r="U191" i="9"/>
  <c r="T191" i="9"/>
  <c r="S191" i="9"/>
  <c r="R191" i="9"/>
  <c r="C15" i="7" s="1"/>
  <c r="C14" i="7" s="1"/>
  <c r="AE104" i="8"/>
  <c r="AE97" i="8"/>
  <c r="AE105" i="8" s="1"/>
  <c r="R97" i="8"/>
  <c r="AE92" i="8"/>
  <c r="AF92" i="8" s="1"/>
  <c r="AH92" i="8" s="1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AE77" i="8"/>
  <c r="AG77" i="8" s="1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AG75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AE39" i="8"/>
  <c r="AG39" i="8" s="1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AE533" i="9" l="1"/>
  <c r="AG513" i="9"/>
  <c r="O171" i="10"/>
  <c r="O173" i="10" s="1"/>
  <c r="C41" i="11"/>
  <c r="AF406" i="9"/>
  <c r="AG412" i="9" s="1"/>
  <c r="E20" i="11"/>
  <c r="R103" i="8"/>
  <c r="AE103" i="8"/>
  <c r="AE106" i="8" s="1"/>
  <c r="H63" i="10"/>
  <c r="AI406" i="9"/>
  <c r="AF520" i="9"/>
  <c r="E63" i="10"/>
  <c r="F63" i="10"/>
  <c r="I199" i="10"/>
  <c r="K199" i="10" s="1"/>
  <c r="D62" i="10"/>
  <c r="J62" i="10" s="1"/>
  <c r="B34" i="11"/>
  <c r="B19" i="2"/>
  <c r="C32" i="2"/>
  <c r="C34" i="2" s="1"/>
  <c r="R533" i="9"/>
  <c r="D7" i="7"/>
  <c r="G17" i="7"/>
  <c r="G20" i="7"/>
  <c r="G18" i="7"/>
  <c r="F17" i="7"/>
  <c r="G16" i="7"/>
  <c r="F15" i="7"/>
  <c r="G15" i="7"/>
  <c r="E41" i="11"/>
  <c r="C20" i="11"/>
  <c r="F7" i="7" l="1"/>
  <c r="D23" i="7"/>
  <c r="AG411" i="9"/>
  <c r="AH409" i="9" s="1"/>
  <c r="B25" i="2"/>
  <c r="B26" i="2" s="1"/>
  <c r="B32" i="2" s="1"/>
  <c r="B34" i="2" s="1"/>
  <c r="B10" i="11" s="1"/>
  <c r="B13" i="11" s="1"/>
  <c r="D63" i="10"/>
  <c r="B23" i="4"/>
  <c r="B27" i="4" s="1"/>
  <c r="AE537" i="9"/>
  <c r="AE538" i="9" s="1"/>
  <c r="AE540" i="9" s="1"/>
  <c r="G8" i="7"/>
  <c r="G257" i="6"/>
  <c r="H251" i="6"/>
  <c r="G251" i="6"/>
  <c r="H223" i="6"/>
  <c r="G223" i="6"/>
  <c r="H214" i="6"/>
  <c r="G214" i="6"/>
  <c r="H193" i="6"/>
  <c r="G193" i="6"/>
  <c r="H184" i="6"/>
  <c r="G184" i="6"/>
  <c r="H166" i="6"/>
  <c r="G166" i="6"/>
  <c r="H153" i="6"/>
  <c r="G153" i="6"/>
  <c r="H145" i="6"/>
  <c r="G145" i="6"/>
  <c r="H132" i="6"/>
  <c r="G132" i="6"/>
  <c r="H118" i="6"/>
  <c r="G118" i="6"/>
  <c r="H104" i="6"/>
  <c r="G104" i="6"/>
  <c r="H98" i="6"/>
  <c r="G98" i="6"/>
  <c r="H89" i="6"/>
  <c r="G89" i="6"/>
  <c r="I57" i="6"/>
  <c r="H57" i="6"/>
  <c r="G57" i="6"/>
  <c r="F57" i="6"/>
  <c r="E57" i="6"/>
  <c r="D57" i="6"/>
  <c r="C57" i="6"/>
  <c r="J56" i="6"/>
  <c r="J55" i="6"/>
  <c r="J54" i="6"/>
  <c r="I52" i="6"/>
  <c r="H52" i="6"/>
  <c r="G52" i="6"/>
  <c r="F52" i="6"/>
  <c r="E52" i="6"/>
  <c r="D52" i="6"/>
  <c r="D58" i="6" s="1"/>
  <c r="J50" i="6"/>
  <c r="J47" i="6"/>
  <c r="J46" i="6"/>
  <c r="H39" i="6"/>
  <c r="G39" i="6"/>
  <c r="H23" i="6"/>
  <c r="G23" i="6"/>
  <c r="H17" i="6"/>
  <c r="G17" i="6"/>
  <c r="J52" i="6" l="1"/>
  <c r="I58" i="6"/>
  <c r="J57" i="6"/>
  <c r="J63" i="10"/>
  <c r="B16" i="11" s="1"/>
  <c r="B18" i="11" s="1"/>
  <c r="B20" i="11" s="1"/>
  <c r="D38" i="11" s="1"/>
  <c r="B38" i="11"/>
  <c r="G7" i="7"/>
  <c r="J58" i="6" l="1"/>
  <c r="A26" i="5"/>
  <c r="H17" i="5"/>
  <c r="G17" i="5"/>
  <c r="F17" i="5"/>
  <c r="E17" i="5"/>
  <c r="D17" i="5"/>
  <c r="I16" i="5"/>
  <c r="I15" i="5"/>
  <c r="I14" i="5"/>
  <c r="H12" i="5"/>
  <c r="H18" i="5" s="1"/>
  <c r="G12" i="5"/>
  <c r="G18" i="5" s="1"/>
  <c r="F12" i="5"/>
  <c r="F18" i="5" s="1"/>
  <c r="E12" i="5"/>
  <c r="E18" i="5" s="1"/>
  <c r="D12" i="5"/>
  <c r="D18" i="5" s="1"/>
  <c r="C12" i="5"/>
  <c r="C18" i="5" s="1"/>
  <c r="I11" i="5"/>
  <c r="I10" i="5"/>
  <c r="I9" i="5"/>
  <c r="I8" i="5"/>
  <c r="I7" i="5"/>
  <c r="I6" i="5"/>
  <c r="I12" i="5" l="1"/>
  <c r="I18" i="5" s="1"/>
  <c r="I17" i="5"/>
  <c r="E23" i="4"/>
  <c r="C23" i="4"/>
  <c r="E14" i="4"/>
  <c r="C14" i="4"/>
  <c r="F18" i="3"/>
  <c r="B13" i="3"/>
  <c r="F13" i="3" s="1"/>
  <c r="F8" i="3"/>
  <c r="F19" i="3" l="1"/>
  <c r="C27" i="4"/>
  <c r="B40" i="11" s="1"/>
  <c r="B41" i="11" s="1"/>
  <c r="D39" i="11" s="1"/>
  <c r="D40" i="11" s="1"/>
  <c r="E27" i="4"/>
  <c r="B19" i="3"/>
  <c r="J46" i="1"/>
  <c r="G52" i="1"/>
  <c r="E52" i="1"/>
  <c r="I52" i="1"/>
  <c r="D52" i="1"/>
  <c r="G23" i="1" l="1"/>
  <c r="G118" i="1" l="1"/>
  <c r="G251" i="1" l="1"/>
  <c r="G214" i="1" l="1"/>
  <c r="G193" i="1"/>
  <c r="G184" i="1"/>
  <c r="G257" i="1" l="1"/>
  <c r="H184" i="1"/>
  <c r="G166" i="1" l="1"/>
  <c r="G98" i="1" l="1"/>
  <c r="H251" i="1" l="1"/>
  <c r="H145" i="1" l="1"/>
  <c r="H132" i="1"/>
  <c r="H104" i="1" l="1"/>
  <c r="G104" i="1"/>
  <c r="H98" i="1"/>
  <c r="H89" i="1"/>
  <c r="G39" i="1" l="1"/>
  <c r="H223" i="1" l="1"/>
  <c r="G223" i="1"/>
  <c r="H214" i="1"/>
  <c r="H193" i="1"/>
  <c r="H166" i="1"/>
  <c r="G153" i="1" l="1"/>
  <c r="H153" i="1"/>
  <c r="G145" i="1"/>
  <c r="G132" i="1"/>
  <c r="H118" i="1" l="1"/>
  <c r="G89" i="1"/>
  <c r="H23" i="1" l="1"/>
  <c r="H57" i="1" l="1"/>
  <c r="G57" i="1"/>
  <c r="F57" i="1"/>
  <c r="E57" i="1"/>
  <c r="I57" i="1" l="1"/>
  <c r="D57" i="1"/>
  <c r="C57" i="1"/>
  <c r="J56" i="1"/>
  <c r="J55" i="1"/>
  <c r="J54" i="1"/>
  <c r="H52" i="1"/>
  <c r="F52" i="1"/>
  <c r="D58" i="1"/>
  <c r="J50" i="1"/>
  <c r="J47" i="1"/>
  <c r="J52" i="1" l="1"/>
  <c r="J57" i="1"/>
  <c r="I58" i="1"/>
  <c r="J58" i="1" l="1"/>
  <c r="H39" i="1"/>
  <c r="G17" i="1"/>
  <c r="H17" i="1"/>
  <c r="G14" i="7"/>
  <c r="C23" i="7"/>
  <c r="F14" i="7"/>
</calcChain>
</file>

<file path=xl/sharedStrings.xml><?xml version="1.0" encoding="utf-8"?>
<sst xmlns="http://schemas.openxmlformats.org/spreadsheetml/2006/main" count="6675" uniqueCount="974">
  <si>
    <t>Efectivo y equivalente de efectivo</t>
  </si>
  <si>
    <t>NOTA-7</t>
  </si>
  <si>
    <t>(Nota-7)</t>
  </si>
  <si>
    <t>Efectivo en caja en el pais</t>
  </si>
  <si>
    <t>090-107093-9-Cuenta Receptora-Cuenta Ahorro</t>
  </si>
  <si>
    <t>090-104172-6-Cuenta de Personal-Cuenta</t>
  </si>
  <si>
    <t>Corriente</t>
  </si>
  <si>
    <t>090-104173-4-Cuenta de Inversiones de Obras-Cuenta Corriente</t>
  </si>
  <si>
    <t>090-400008-7-Cuenta de Servicios Municipales -Cuenta Corriente</t>
  </si>
  <si>
    <t>Caja Chica en el Pais</t>
  </si>
  <si>
    <t>090-107203-6-Cuenta de Salub,Genero y Educacion</t>
  </si>
  <si>
    <t>Total</t>
  </si>
  <si>
    <t>Nota-8</t>
  </si>
  <si>
    <t>Cuenta por cobra acorto Plazo(Nota 8)</t>
  </si>
  <si>
    <t xml:space="preserve">Prestaciones  de Servicios a cobrar al septor privado intero </t>
  </si>
  <si>
    <t>Prestaciones de Servicioa a cobrar al sector publico interno</t>
  </si>
  <si>
    <t>Nota- 9</t>
  </si>
  <si>
    <t>Inventario</t>
  </si>
  <si>
    <t>Fisco</t>
  </si>
  <si>
    <t>Alimento y bebidas para persona y animales</t>
  </si>
  <si>
    <t>Prendas de vestir</t>
  </si>
  <si>
    <t>Papel de Escritorio</t>
  </si>
  <si>
    <t>Producto de Papel y carton</t>
  </si>
  <si>
    <t>Libros revistas  y perioco</t>
  </si>
  <si>
    <t>Articulo de Plastico</t>
  </si>
  <si>
    <t>Llanta y Neumatico</t>
  </si>
  <si>
    <t xml:space="preserve">Otros repuesto y accasorios para maquina y eqipos </t>
  </si>
  <si>
    <t>Materiales de limpiezas</t>
  </si>
  <si>
    <t>Utiles de escritorio, oficina informatica y equipos</t>
  </si>
  <si>
    <t>Otros materiales y suminstros para consumo y prestacion de servicios</t>
  </si>
  <si>
    <t>Otros insumos varios</t>
  </si>
  <si>
    <t>Utiles de Cocina y comedor</t>
  </si>
  <si>
    <t>Terreno</t>
  </si>
  <si>
    <t>Infraestructura</t>
  </si>
  <si>
    <t>Edif. Y comp.</t>
  </si>
  <si>
    <t>Maq. Y Equipos</t>
  </si>
  <si>
    <t>Mob. Y equ. de ofic.</t>
  </si>
  <si>
    <t>Equipo,Transp y otros</t>
  </si>
  <si>
    <t>Const. En Proceso</t>
  </si>
  <si>
    <t>Adiciones</t>
  </si>
  <si>
    <t>Superávit revaluación</t>
  </si>
  <si>
    <t>Retiros</t>
  </si>
  <si>
    <t>Otros</t>
  </si>
  <si>
    <t>Transferencias</t>
  </si>
  <si>
    <t>Saldo al final del periodo</t>
  </si>
  <si>
    <t xml:space="preserve">Dep. Acum. al inicio del periodo  </t>
  </si>
  <si>
    <t>Cargo del periodo</t>
  </si>
  <si>
    <t>Costos de adquisición  (2020)</t>
  </si>
  <si>
    <t>Nota 10 Propiedad planta y equipo</t>
  </si>
  <si>
    <t>Prop. planta y equipos neto (2021)</t>
  </si>
  <si>
    <t xml:space="preserve">                    </t>
  </si>
  <si>
    <t>Nota 11</t>
  </si>
  <si>
    <t>Activos intangibles (Nota 11)</t>
  </si>
  <si>
    <t>Programa de informatica y base de datos-Valores de origen</t>
  </si>
  <si>
    <t>Nota 12</t>
  </si>
  <si>
    <t>Cuentas por pagar a corto</t>
  </si>
  <si>
    <t>Prestaciones economicas por desvinculacion</t>
  </si>
  <si>
    <t xml:space="preserve">Servicios por pagar al sector privado interno  </t>
  </si>
  <si>
    <t>Servicios por pagar al sector externo</t>
  </si>
  <si>
    <t>Bienes por pagar al sector externo</t>
  </si>
  <si>
    <t>Remuneracioes al personal fijo</t>
  </si>
  <si>
    <t>Contribuciones al seguro de salub por pagar</t>
  </si>
  <si>
    <t>Contribucciones  al seguro de pensiones</t>
  </si>
  <si>
    <t>Contribucciones al seguro de riesgo laboral</t>
  </si>
  <si>
    <t>Compensaciones por pagar</t>
  </si>
  <si>
    <t>Inventario por pagar</t>
  </si>
  <si>
    <t>Bienes por paga al sector privado</t>
  </si>
  <si>
    <t>Gastos de reprentacion</t>
  </si>
  <si>
    <t>por pagar</t>
  </si>
  <si>
    <t>Nota 15</t>
  </si>
  <si>
    <t>Cooperativa</t>
  </si>
  <si>
    <t>Capital  inicial en valores historicos</t>
  </si>
  <si>
    <t>Resultado acumulado de ejecicios anteriores</t>
  </si>
  <si>
    <t xml:space="preserve">Ajustes por reexpresion de resultados acumulados de ejercicios anteriores </t>
  </si>
  <si>
    <t>Resultados Acumulados (Nota)</t>
  </si>
  <si>
    <t>Impuetos sobre las opraciones inmobiliarias</t>
  </si>
  <si>
    <t xml:space="preserve">Impuestos sobre venta condicionales de muebles </t>
  </si>
  <si>
    <t>Impuestos, permisos y licencias sobre actividades comerciales</t>
  </si>
  <si>
    <t>Impuestos,permisos y licencias sobre actividades de construccion</t>
  </si>
  <si>
    <t>Impuestos ,permisos y licencias relacionas con tramporte</t>
  </si>
  <si>
    <t>Impuestos y permiso sobre tramires</t>
  </si>
  <si>
    <t>Otros impuestos, permisos  y licencias por uso de de bienes y servicios</t>
  </si>
  <si>
    <t>Impuestos uso de aparatos de musica</t>
  </si>
  <si>
    <t>diversos</t>
  </si>
  <si>
    <t>Otros impuestos diversos</t>
  </si>
  <si>
    <t>Nota 21</t>
  </si>
  <si>
    <t>Ingresos por trnssacciones co comtraprestacion (Nota 21)</t>
  </si>
  <si>
    <t>Multas adminstrativas</t>
  </si>
  <si>
    <t>Multa por costruccion ilegal</t>
  </si>
  <si>
    <t>Otras multas y sanciones diversas</t>
  </si>
  <si>
    <t>Pago de mensura catastrales para enagenacion y arrendamiento de de solares</t>
  </si>
  <si>
    <t xml:space="preserve">Tramitacion de Plano </t>
  </si>
  <si>
    <t>Expedicion de certificaciones y legalizaciones</t>
  </si>
  <si>
    <t>Cacetas fijas y mobiles</t>
  </si>
  <si>
    <t>Nota 22</t>
  </si>
  <si>
    <t>Transferencias (Nota 22)</t>
  </si>
  <si>
    <t>Transferencias corrientes de la Administracion Central-Efectivo</t>
  </si>
  <si>
    <t>Transferecias de Capital de la Administracion Central_efectivo</t>
  </si>
  <si>
    <t>Recoleccion de desechos solidoss</t>
  </si>
  <si>
    <t>Gruas y remorques</t>
  </si>
  <si>
    <t>Ingresos por alquilres  y arrendamientos de propiedades, planta y equipo</t>
  </si>
  <si>
    <t>Ingresos por alquileres y  arrendamientos de bienes  de infraestrusctura</t>
  </si>
  <si>
    <t>de beneficio y uso publico</t>
  </si>
  <si>
    <t>…</t>
  </si>
  <si>
    <t>Sevicios funerarios</t>
  </si>
  <si>
    <t>Inhumacion y exhumacion</t>
  </si>
  <si>
    <t xml:space="preserve">Resultados  Positivos por venta de tierra y terrenos                                                                                                                 </t>
  </si>
  <si>
    <t>Sueldos Fijos</t>
  </si>
  <si>
    <t>Jornales</t>
  </si>
  <si>
    <t>Remuneraciones por horas extraordinarias</t>
  </si>
  <si>
    <t>Prima de trasmporte</t>
  </si>
  <si>
    <t>Compensaciones  especiales</t>
  </si>
  <si>
    <t>Gastos de representacion en el pais</t>
  </si>
  <si>
    <t xml:space="preserve">Otros beneficios  por terminacion </t>
  </si>
  <si>
    <t>Contribuciones al seguro de Salub</t>
  </si>
  <si>
    <t xml:space="preserve">Contribuciones al seguro de pensiones </t>
  </si>
  <si>
    <t>Contribuciones alseguro de riesgo laboral</t>
  </si>
  <si>
    <t>Otras remuneraciones  basicas al personal con carácter transitorio</t>
  </si>
  <si>
    <t>Subvenciones y otros pagos por tranferencias (Nota 25)</t>
  </si>
  <si>
    <t>Ayudas a hogares y personas- efectivo</t>
  </si>
  <si>
    <t>Otra tranferancias a gobiernos centrales y municipales</t>
  </si>
  <si>
    <t xml:space="preserve">Sueldos , Salarios y beneficios a Empleados (Nota </t>
  </si>
  <si>
    <t>Recargos, multas y otros ingresos (Nota 23)</t>
  </si>
  <si>
    <t>Alimento y bebidas para personas y animales consumidos</t>
  </si>
  <si>
    <t>Papel de escritorio consmidos</t>
  </si>
  <si>
    <t>Productos de Papel y carton</t>
  </si>
  <si>
    <t>Otros materiales y suministros para consumo y prestacion de servicios</t>
  </si>
  <si>
    <t>Productos electricos afines cosumidos</t>
  </si>
  <si>
    <t>Utiles destinados a actividades deportivas y recreativas cosumidos</t>
  </si>
  <si>
    <t>Utiles de escritorio, oficina informatica y enseñanza consumidos</t>
  </si>
  <si>
    <t>Materiales de limpieza cosumidos</t>
  </si>
  <si>
    <t>Otros repuestos y accesorios para maquinaria y equipo consumidos</t>
  </si>
  <si>
    <t>Llantas y neumaticos consumidos</t>
  </si>
  <si>
    <t>Productos quimicos y conexos consumidos</t>
  </si>
  <si>
    <t>Lubricantes consumidos</t>
  </si>
  <si>
    <t>Combustibles consumidos</t>
  </si>
  <si>
    <t>Productos metalicos y sus derivados</t>
  </si>
  <si>
    <t xml:space="preserve">                                       </t>
  </si>
  <si>
    <t xml:space="preserve">                                                           </t>
  </si>
  <si>
    <t>Articulos de plasticos consumidos</t>
  </si>
  <si>
    <t>Especies timbras y valoradas cosmidas</t>
  </si>
  <si>
    <t>Gasto de depreciacion</t>
  </si>
  <si>
    <t>Edificaciones</t>
  </si>
  <si>
    <t xml:space="preserve">Maquinaria y equipo </t>
  </si>
  <si>
    <t>Mobiliario y equipo de Oficina</t>
  </si>
  <si>
    <t>Equipo de transporte</t>
  </si>
  <si>
    <t>Telefono local</t>
  </si>
  <si>
    <t>Agua</t>
  </si>
  <si>
    <t>Recoleccion de desechos solidos</t>
  </si>
  <si>
    <t>Publicidad y propaganda</t>
  </si>
  <si>
    <t xml:space="preserve">Impresión y encuadernacion </t>
  </si>
  <si>
    <t>Viaticos dentro del pais</t>
  </si>
  <si>
    <t>Seguro de bienes muebles</t>
  </si>
  <si>
    <t>Otros servicios tecnicos profeccionales</t>
  </si>
  <si>
    <t>Gastos Judiciales</t>
  </si>
  <si>
    <t>Reparaciones de Obra Menores en edificaciones</t>
  </si>
  <si>
    <t>Mantenimiento y reparacion de equipo de transporte traccion y elevacion</t>
  </si>
  <si>
    <t>Alquiler de equipo de transporte, traccion y elevacion</t>
  </si>
  <si>
    <t>Eventos  generales</t>
  </si>
  <si>
    <t>Festividades</t>
  </si>
  <si>
    <t>Actuacciones deportivas</t>
  </si>
  <si>
    <t>Actuacciones  artisticas</t>
  </si>
  <si>
    <t>Otros servicios deiversos</t>
  </si>
  <si>
    <t>Nota 29</t>
  </si>
  <si>
    <t>Comiciones  y gastos bancarios por servicios no financeros</t>
  </si>
  <si>
    <r>
      <rPr>
        <b/>
        <sz val="10"/>
        <color theme="1"/>
        <rFont val="Calibri"/>
        <family val="2"/>
        <scheme val="minor"/>
      </rPr>
      <t>Tota</t>
    </r>
    <r>
      <rPr>
        <sz val="10"/>
        <color theme="1"/>
        <rFont val="Calibri"/>
        <family val="2"/>
        <scheme val="minor"/>
      </rPr>
      <t xml:space="preserve">l </t>
    </r>
  </si>
  <si>
    <r>
      <rPr>
        <b/>
        <sz val="10"/>
        <color theme="1"/>
        <rFont val="Calibri"/>
        <family val="2"/>
        <scheme val="minor"/>
      </rPr>
      <t>Gasros Finencieros (Nota 29</t>
    </r>
    <r>
      <rPr>
        <sz val="10"/>
        <color theme="1"/>
        <rFont val="Calibri"/>
        <family val="2"/>
        <scheme val="minor"/>
      </rPr>
      <t>)</t>
    </r>
  </si>
  <si>
    <t xml:space="preserve">      </t>
  </si>
  <si>
    <t>(Nota 12)Plazo</t>
  </si>
  <si>
    <t>Bienes por pagar al septor Externo cta. Xpagar</t>
  </si>
  <si>
    <t xml:space="preserve"> Nota 13</t>
  </si>
  <si>
    <t>( Nota 13)</t>
  </si>
  <si>
    <t>Otros pasivo corriente</t>
  </si>
  <si>
    <t>Cuentas varias por pagar</t>
  </si>
  <si>
    <t>al sector privado interno c/p</t>
  </si>
  <si>
    <t>Cuentas varias a pagar al sector publico interno</t>
  </si>
  <si>
    <t xml:space="preserve">Beneficios de los empleados a pagar a coto plazo </t>
  </si>
  <si>
    <t>Impuestos y retenciones por pagar</t>
  </si>
  <si>
    <t xml:space="preserve">en revision </t>
  </si>
  <si>
    <t>Nota 14</t>
  </si>
  <si>
    <t>Otros pasicos no corriente (  Nota 14)</t>
  </si>
  <si>
    <t xml:space="preserve">Cuenta varias por pagar al dector privado interno </t>
  </si>
  <si>
    <t>Cuentas Comerciales a  pagar a largo plazo sujetas adepuracion</t>
  </si>
  <si>
    <t>Servicios Adminstrativos</t>
  </si>
  <si>
    <t>Trasferecia Corriente de la Adminstracion Central -Otras</t>
  </si>
  <si>
    <t>Impuesto Multas y Sanciones(Nota17)</t>
  </si>
  <si>
    <t>(Nota18)</t>
  </si>
  <si>
    <t>(Nota19)</t>
  </si>
  <si>
    <t>Nota 20</t>
  </si>
  <si>
    <t>so (Nota 20)</t>
  </si>
  <si>
    <t>Salario de Navidad</t>
  </si>
  <si>
    <t xml:space="preserve">Pensiones </t>
  </si>
  <si>
    <t>Transferncias corrientes  a empresas no financiera.Efectivo</t>
  </si>
  <si>
    <t>Trasnferencias corrientes a  otras institucioens sin fines de lucro-Efectivo</t>
  </si>
  <si>
    <t>Nota22)</t>
  </si>
  <si>
    <t>Nota 23</t>
  </si>
  <si>
    <t>Suministros  y materiales para el consumo (Nota 23)</t>
  </si>
  <si>
    <t>Nota 24</t>
  </si>
  <si>
    <t>Nota 25</t>
  </si>
  <si>
    <t>Gastos de Representacion en el Pais</t>
  </si>
  <si>
    <t>Servicios de Pintura  y derivados con fin de higiene y embellecimiento</t>
  </si>
  <si>
    <t>Mantenimiento y reparacion de equipo y mobiliario de oficina, alojamiento</t>
  </si>
  <si>
    <t>Servicios de capacitacion</t>
  </si>
  <si>
    <t>Otros gastos (Nota 25)</t>
  </si>
  <si>
    <t>en nrevision</t>
  </si>
  <si>
    <t>en revision</t>
  </si>
  <si>
    <t>Capital  (Nota 15)</t>
  </si>
  <si>
    <t>y derechos</t>
  </si>
  <si>
    <t>de consumo</t>
  </si>
  <si>
    <t xml:space="preserve"> </t>
  </si>
  <si>
    <t>va  en otra nota</t>
  </si>
  <si>
    <t>Bonos para ayuda social</t>
  </si>
  <si>
    <t>Objeto de Patrimonio Cultural</t>
  </si>
  <si>
    <t>Y depreciacion Acumulada al 31 de diciembre 2021 y 2020</t>
  </si>
  <si>
    <t>Nota 26</t>
  </si>
  <si>
    <t>Nota 27</t>
  </si>
  <si>
    <t>Nota 28</t>
  </si>
  <si>
    <t>Importamte he rectificado la numeracion de las notas para mejor compresion</t>
  </si>
  <si>
    <t>de los estadsos gracias.</t>
  </si>
  <si>
    <t>En los calculos no he modificado nada</t>
  </si>
  <si>
    <t>Nota 16</t>
  </si>
  <si>
    <t>20067516.69</t>
  </si>
  <si>
    <t>3909550.84</t>
  </si>
  <si>
    <t>661959.94</t>
  </si>
  <si>
    <t>40255932.95</t>
  </si>
  <si>
    <t>Ayuntamiento Municipal de San Francisco de Macoris</t>
  </si>
  <si>
    <t>Estado de Flujo de Efectivo</t>
  </si>
  <si>
    <t>(Valores en RD$)</t>
  </si>
  <si>
    <t>Flujo de efectivo procedentes de actividades operación (AOP)</t>
  </si>
  <si>
    <t>Cobros impuestos</t>
  </si>
  <si>
    <t>Cobros por venta de bienes y servicios y arrendamientos</t>
  </si>
  <si>
    <t xml:space="preserve">Cobros de subvenciones, transferencias, y otras asignaciones </t>
  </si>
  <si>
    <t>Otros cobros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</si>
  <si>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</si>
  <si>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</si>
  <si>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</si>
  <si>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</si>
  <si>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por contratos mantenidos para negocios o intercambio</t>
  </si>
  <si>
    <t>Otros pagos</t>
  </si>
  <si>
    <t>Flujos de efectivo netos de las actividades de operación(AOP)</t>
  </si>
  <si>
    <t>Cobros por venta de propiedad, planta y equipo</t>
  </si>
  <si>
    <t>Pagos por adquisición de propiedad, planta y equipo</t>
  </si>
  <si>
    <t>Pagos por costos de construcciones y desarrollos en proceso</t>
  </si>
  <si>
    <t>Flujos de efectivo netos por las actividades de inversión</t>
  </si>
  <si>
    <t>Flujos de efectivo de las actividades de financiación</t>
  </si>
  <si>
    <t>Pago reembolso  recividos en emision de titulos de deudas, bonos.</t>
  </si>
  <si>
    <t>Pago reembolsos en efectivo de los montos recividos en prestamos, pagares, hipotecas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</si>
  <si>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</si>
  <si>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</si>
  <si>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</si>
  <si>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</si>
  <si>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Licdo. Siquio N/G de la Rosa</t>
  </si>
  <si>
    <t>Alcalde Municipal</t>
  </si>
  <si>
    <t xml:space="preserve">                Licda. Celia del Carmen Valerio</t>
  </si>
  <si>
    <t xml:space="preserve">                       Tesorero Municipal</t>
  </si>
  <si>
    <t>Capital Aportado</t>
  </si>
  <si>
    <t>Cambios en Políticas Contables</t>
  </si>
  <si>
    <t>Revaluación</t>
  </si>
  <si>
    <t>Resultados Acumulados</t>
  </si>
  <si>
    <t>Total Activos Netos / Patrimonio</t>
  </si>
  <si>
    <t xml:space="preserve">Cambio en políticas contables </t>
  </si>
  <si>
    <t>Revaluación de Propiedad, planta y equipo</t>
  </si>
  <si>
    <t>Ajuste al patrimonio</t>
  </si>
  <si>
    <t>Resultado del período</t>
  </si>
  <si>
    <t>Efecto del gasto de depreciación de los activos revaluados</t>
  </si>
  <si>
    <t>Gerente Financiero</t>
  </si>
  <si>
    <t>Licda. Leida C. Matias Antonio</t>
  </si>
  <si>
    <t>Tesorero Municipal</t>
  </si>
  <si>
    <t>Contador Municipal</t>
  </si>
  <si>
    <t>Estado de Rendimiento Financiero</t>
  </si>
  <si>
    <t>Ingresos (Notas,20,21,22 y23)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</si>
  <si>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</si>
  <si>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</si>
  <si>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</si>
  <si>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</si>
  <si>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</si>
  <si>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24, 25,26,27, 28 y29)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</si>
  <si>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</si>
  <si>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</si>
  <si>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</si>
  <si>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</si>
  <si>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Otros gastos</t>
  </si>
  <si>
    <t>Total gastos Corrientes</t>
  </si>
  <si>
    <t>Resultado del período (ahorro / desahorro)</t>
  </si>
  <si>
    <t>Licdo Siquio NG De La Rosa</t>
  </si>
  <si>
    <t xml:space="preserve">              Licda. Daniela Flores Reyes</t>
  </si>
  <si>
    <t>Gerente  Financiero</t>
  </si>
  <si>
    <t>Licda Celia del Carmen Valerio</t>
  </si>
  <si>
    <t xml:space="preserve">                        Licda. Leida C. Matias</t>
  </si>
  <si>
    <t xml:space="preserve">                         Contador Municipal</t>
  </si>
  <si>
    <t>Nota 10 Propiedad, planta y equipo</t>
  </si>
  <si>
    <t>Edificios y Componentes</t>
  </si>
  <si>
    <t>Maquinarias y Equipos</t>
  </si>
  <si>
    <t>Mobiliario y Equipo de Oficina</t>
  </si>
  <si>
    <t>Equipo de Transpsorte y otros</t>
  </si>
  <si>
    <t>Construccion en proceso</t>
  </si>
  <si>
    <t>Costo de adquisicion 2020</t>
  </si>
  <si>
    <t>Superavit en revaluación</t>
  </si>
  <si>
    <t xml:space="preserve">Saldo al final del Periodo </t>
  </si>
  <si>
    <t>Dep. Acumulada al inicio del periodo</t>
  </si>
  <si>
    <t>Prop. Planta y equipos neto (2021)</t>
  </si>
  <si>
    <t>Estado de Comparacion de los Importes Presupuestados y Realizados</t>
  </si>
  <si>
    <t>Presupuesto</t>
  </si>
  <si>
    <t>Concepto</t>
  </si>
  <si>
    <t>Reformado
(A)</t>
  </si>
  <si>
    <t>Ejecutado
(B)</t>
  </si>
  <si>
    <t>Variación
(D=A-B)</t>
  </si>
  <si>
    <t>Ingresos Totales</t>
  </si>
  <si>
    <t>1.1</t>
  </si>
  <si>
    <t>IMPUESTOS</t>
  </si>
  <si>
    <t>1.4</t>
  </si>
  <si>
    <t>TRANSFERENCIAS</t>
  </si>
  <si>
    <t>1.5</t>
  </si>
  <si>
    <t>INGRESOS POR CONTRAPRESTACION</t>
  </si>
  <si>
    <t>1.6</t>
  </si>
  <si>
    <t>OTROS INGRESOS</t>
  </si>
  <si>
    <t>1.7</t>
  </si>
  <si>
    <t>VENTA DE ACTIVOS NO FINANCIEROS</t>
  </si>
  <si>
    <t>Gastos Totales</t>
  </si>
  <si>
    <t>2.1</t>
  </si>
  <si>
    <t>REMUNERACIONES Y CONTRIBUCIONES</t>
  </si>
  <si>
    <t>2.2</t>
  </si>
  <si>
    <t>CONTRATACIÓN DE SERVICIOS</t>
  </si>
  <si>
    <t>2.3</t>
  </si>
  <si>
    <t>MATERIALES Y SUMINISTROS</t>
  </si>
  <si>
    <t>2.4</t>
  </si>
  <si>
    <t>TRANSFERENCIAS CORRIENTES</t>
  </si>
  <si>
    <t>2.6</t>
  </si>
  <si>
    <t>BIENES MUEBLES, INMUEBLES E INTANGIBLES</t>
  </si>
  <si>
    <t>2.7</t>
  </si>
  <si>
    <t>OBRAS</t>
  </si>
  <si>
    <t>Siquio NG De La Rosa</t>
  </si>
  <si>
    <t>Celia del Carmen Valerio</t>
  </si>
  <si>
    <t>Tesorera Municipal</t>
  </si>
  <si>
    <t>Daniela Flores Reyes</t>
  </si>
  <si>
    <t>Leida C. Matias</t>
  </si>
  <si>
    <t xml:space="preserve">Enc. Administrativo </t>
  </si>
  <si>
    <t>Contadora</t>
  </si>
  <si>
    <t>Variacion (B/A)</t>
  </si>
  <si>
    <t>Periodo</t>
  </si>
  <si>
    <t>Cod. Capitulo</t>
  </si>
  <si>
    <t>Capitulo</t>
  </si>
  <si>
    <t>Cod. Tipo</t>
  </si>
  <si>
    <t>Tipo</t>
  </si>
  <si>
    <t>Cod. Concepto</t>
  </si>
  <si>
    <t>Cod. Cuenta</t>
  </si>
  <si>
    <t>Cuenta</t>
  </si>
  <si>
    <t>Cod. SubCuenta</t>
  </si>
  <si>
    <t>SubCuenta</t>
  </si>
  <si>
    <t>cod. Auxiliar</t>
  </si>
  <si>
    <t>Auxiliar</t>
  </si>
  <si>
    <t>Cod. Fuente Especifica</t>
  </si>
  <si>
    <t>Fuente Especifica</t>
  </si>
  <si>
    <t>Cod. Fuente Financiamiento</t>
  </si>
  <si>
    <t>Fuente Financiamiento</t>
  </si>
  <si>
    <t>Presupuesto Vigente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</si>
  <si>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</si>
  <si>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</si>
  <si>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</si>
  <si>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</si>
  <si>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</si>
  <si>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</si>
  <si>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</si>
  <si>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</si>
  <si>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</si>
  <si>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</si>
  <si>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</si>
  <si>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</si>
  <si>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AYUNTAMIENTO MUNICIPAL DE SAN FRANCISCO DE MACORÍS</t>
  </si>
  <si>
    <t>INGRESOS</t>
  </si>
  <si>
    <t>IMPUESTOS SOBRE LA PROPIEDAD</t>
  </si>
  <si>
    <t>IMPUESTOS SOBRE LA PROPIEDAD Y TRANSACCIONES FINANCIERAS Y DE CAPITAL</t>
  </si>
  <si>
    <t>Impuesto sobre las operaciones inmobiliarias</t>
  </si>
  <si>
    <t>IMPUESTOS Y ARBITRIOS MUNICIPALES</t>
  </si>
  <si>
    <t>FONDOS PROPIOS</t>
  </si>
  <si>
    <t>Impuesto sobre terrenos no urbanizados</t>
  </si>
  <si>
    <t>Impuesto sobre solares no edificados</t>
  </si>
  <si>
    <t>Contribuciones municipales</t>
  </si>
  <si>
    <t>IMPUESTOS INTERNOS SOBRE MERCANCÍAS Y SERVICIOS</t>
  </si>
  <si>
    <t>IMPUESTOS SOBRE LOS BIENES Y SERVICIOS</t>
  </si>
  <si>
    <t>Impuesto sobre ventas condicionales de muebles</t>
  </si>
  <si>
    <t>IMPUESTOS AL USO DE BIENES Y SERVICIOS</t>
  </si>
  <si>
    <t>Derecho de circulación vehículos de motor</t>
  </si>
  <si>
    <t>Solicitud arrendamiento de edificios municipales</t>
  </si>
  <si>
    <t>Anuncios, muestras y carteles</t>
  </si>
  <si>
    <t>Rodaje y transporte de materiales varios</t>
  </si>
  <si>
    <t>Hoteles, moteles y apartoteles y establecimientos similares</t>
  </si>
  <si>
    <t>Certificación de animales</t>
  </si>
  <si>
    <t>Traspaso de solares y terrenos rurales</t>
  </si>
  <si>
    <t>Mercado móvil (chimi, hot dog y otros)</t>
  </si>
  <si>
    <t>Autorización para poda y corte de árboles</t>
  </si>
  <si>
    <t>Registro y organización sindicato de choferes</t>
  </si>
  <si>
    <t>Funcionamiento car wash</t>
  </si>
  <si>
    <t>Parqueos</t>
  </si>
  <si>
    <t>Impuesto sobre tramitación de documentos</t>
  </si>
  <si>
    <t>Impuesto sobre registro de documentos</t>
  </si>
  <si>
    <t>Impuesto sobre lidias de gallo</t>
  </si>
  <si>
    <t>Impuesto sobre billares</t>
  </si>
  <si>
    <t>Espectáculos públicos con o sin boleta de entrada</t>
  </si>
  <si>
    <t>Licencias de construcción</t>
  </si>
  <si>
    <t>Permiso construcción pozos filtrantes</t>
  </si>
  <si>
    <t>Permiso para romper pavimento de la vía pública</t>
  </si>
  <si>
    <t>Instalación envasadora de gas y estaciones de combustible</t>
  </si>
  <si>
    <t>Ocupación vías públicas para comercio informal</t>
  </si>
  <si>
    <t>Permiso a ocupar vía pública con material de construcción</t>
  </si>
  <si>
    <t>Permiso para usufructo vía pública carga y descarga mercancías</t>
  </si>
  <si>
    <t>Instalación car wash</t>
  </si>
  <si>
    <t>Permiso para construcción y/o instalación de mercados</t>
  </si>
  <si>
    <t>Construcción nichos, fosas y panteones</t>
  </si>
  <si>
    <t>Licencia para instalación telecomunicaciones</t>
  </si>
  <si>
    <t>Permiso para demolición de construcciones</t>
  </si>
  <si>
    <t>Parada de Autobuses y Parqueos</t>
  </si>
  <si>
    <t>IMPUESTOS SOBRE EL COMERCIO Y LAS TRANSACCIONES COMERCIO EXTERIOR</t>
  </si>
  <si>
    <t>OTROS IMPUESTOS SOBRE EL COMERCIO EXTERIOR</t>
  </si>
  <si>
    <t>Impuesto a la salida de pasajeros al exterior por aeropuertos y puertos</t>
  </si>
  <si>
    <t>IMPUESTOS DIVERSOS</t>
  </si>
  <si>
    <t>Uso de aparatos reproductores de música diversos</t>
  </si>
  <si>
    <t>TRANSFERENCIAS CORRIENTES RECIBIDAS POR LOS AYUNTAMIENTOS</t>
  </si>
  <si>
    <t>Ordinaria según ley</t>
  </si>
  <si>
    <t>10% DEL FONDO GENERAL, LIGA MUNICIPAL DOM.</t>
  </si>
  <si>
    <t>FONDOS CON DESTINO ESPECÍFICO</t>
  </si>
  <si>
    <t>Extraordinarias</t>
  </si>
  <si>
    <t>FONDO GENERAL</t>
  </si>
  <si>
    <t>FONDO DE CALAMIDADES Y EMERGENCIAS PÚBLICAS</t>
  </si>
  <si>
    <t>CRÉDITO INTERNO</t>
  </si>
  <si>
    <t>TRANSFERENCIAS DE CAPITAL</t>
  </si>
  <si>
    <t>TRANSFERENCIAS DE CAPITAL RECIBIDAS POR LOS AYUNTAMIENTOS</t>
  </si>
  <si>
    <t>De instituciones públicas descentralizadas y autónomas no financieras</t>
  </si>
  <si>
    <t>INGRESOS POR CONTRAPRESTACIÓN</t>
  </si>
  <si>
    <t>VENTAS DE BIENES Y SERVICIOS</t>
  </si>
  <si>
    <t>TASAS</t>
  </si>
  <si>
    <t>Tasa a la matanza de animales</t>
  </si>
  <si>
    <t>VENTAS DE SERVICIOS</t>
  </si>
  <si>
    <t>Pago mensuras catastrales  para enajenación y arrend. de solares</t>
  </si>
  <si>
    <t>Tramitación de plano</t>
  </si>
  <si>
    <t>Servicios funerarios</t>
  </si>
  <si>
    <t>Supervisión y fiscalización de obras</t>
  </si>
  <si>
    <t>Limpiezas solares yermos</t>
  </si>
  <si>
    <t>Inhumación y exhumación</t>
  </si>
  <si>
    <t>Expedición certificaciones</t>
  </si>
  <si>
    <t>Grúas y remolques</t>
  </si>
  <si>
    <t>Recolección desechos sólidos</t>
  </si>
  <si>
    <t>Servicios administrativos</t>
  </si>
  <si>
    <t>Otras tasas</t>
  </si>
  <si>
    <t>DERECHOS ADMINISTRATIVOS</t>
  </si>
  <si>
    <t>Casetas fijas y móviles</t>
  </si>
  <si>
    <t>OTROS FONDOS</t>
  </si>
  <si>
    <t>ARRENDAMIENTOS</t>
  </si>
  <si>
    <t>Arrendamiento de locales comerciales y casas</t>
  </si>
  <si>
    <t>Locales y casetas a buhoneros</t>
  </si>
  <si>
    <t>Mercados y hospedajes</t>
  </si>
  <si>
    <t>Nichos en cementerio</t>
  </si>
  <si>
    <t>Cafeterías</t>
  </si>
  <si>
    <t>Fábrica de blocks</t>
  </si>
  <si>
    <t>Matanza y expendio de carnes</t>
  </si>
  <si>
    <t>Otros proventos</t>
  </si>
  <si>
    <t>ACCESORIOS SOBRE DERECHOS ADMINISTRATIVOS</t>
  </si>
  <si>
    <t>Recargo derechos administrativos</t>
  </si>
  <si>
    <t>RENTAS DE LA PROPIEDAD</t>
  </si>
  <si>
    <t>ARRIENDO DE ACTIVOS TANGIBLES NO PRODUCIDOS</t>
  </si>
  <si>
    <t>Arrendamiento de solares</t>
  </si>
  <si>
    <t>Arrendamiento de terrenos en cementerios</t>
  </si>
  <si>
    <t>ACCESORIOS SOBRE LOS IMPUESTOS SOBRE LA PROPIEDAD</t>
  </si>
  <si>
    <t>Recargo por mora, multas y sanciones terrenos no urbanizados</t>
  </si>
  <si>
    <t>Recargos, multas y sanciones contribuciones municipales</t>
  </si>
  <si>
    <t>Otros arbitrios diversos</t>
  </si>
  <si>
    <t>ACCESORIOS DE ARRIENDO DE ACTIVOS TANGIBLES NO PRODUCIDOS</t>
  </si>
  <si>
    <t>Recargos, multas y sanciones s/arriendos</t>
  </si>
  <si>
    <t>Recargos, multas y sanciones sobre concesiones</t>
  </si>
  <si>
    <t>MULTAS Y SANCIONES</t>
  </si>
  <si>
    <t>Multas administrativas</t>
  </si>
  <si>
    <t>Multas por construcción ilegal</t>
  </si>
  <si>
    <t>VENTA DE TERRENOS</t>
  </si>
  <si>
    <t>VENTAS DE TERRENOS EN CEMENTERIOS</t>
  </si>
  <si>
    <t>Ventas de terrenos en cementerios</t>
  </si>
  <si>
    <t>ACCESORIOS DE IMPUESTOS DIVERSOS</t>
  </si>
  <si>
    <t>Recargos</t>
  </si>
  <si>
    <t>Fuentes financieras</t>
  </si>
  <si>
    <t>Disminución de activos financieros</t>
  </si>
  <si>
    <t>Disminución de activos financieros corrientes</t>
  </si>
  <si>
    <t>Disminución de disponibilidades</t>
  </si>
  <si>
    <t>Disminución de disponibilidades internas</t>
  </si>
  <si>
    <t>Disminución de cuentas por cobrar de corto plazo</t>
  </si>
  <si>
    <t>Disminución de cuentas por cobrar internas de corto plazo</t>
  </si>
  <si>
    <t>INGRESOS DIVERSOS</t>
  </si>
  <si>
    <t>Depósitos en exceso</t>
  </si>
  <si>
    <t>Cod. Programa</t>
  </si>
  <si>
    <t>Programa</t>
  </si>
  <si>
    <t>Cod. SubPrograma</t>
  </si>
  <si>
    <t>SubPrograma</t>
  </si>
  <si>
    <t>Cod. Proyecto</t>
  </si>
  <si>
    <t>Proyecto</t>
  </si>
  <si>
    <t>Cod. Obra</t>
  </si>
  <si>
    <t>Obra</t>
  </si>
  <si>
    <t>Cod. Destino</t>
  </si>
  <si>
    <t>Destino</t>
  </si>
  <si>
    <t>Total General</t>
  </si>
  <si>
    <t>NORMAS, POLÍTICAS Y ADMINISTRACIÓN MUNICIPAL</t>
  </si>
  <si>
    <t>N/A</t>
  </si>
  <si>
    <t>NORMAS Y SEGUIMIENTOS</t>
  </si>
  <si>
    <t>2.1.1.1.01</t>
  </si>
  <si>
    <t>Sueldos empleados fijos</t>
  </si>
  <si>
    <t>11(P)</t>
  </si>
  <si>
    <t>PERSONAL</t>
  </si>
  <si>
    <t>ADMINISTRACIÓN MUNICIPAL</t>
  </si>
  <si>
    <t>SERVICIOS ADMINISTRATIVOS Y FINANCIEROS</t>
  </si>
  <si>
    <t>GESTIÓN URBANA, PLANEACIÓN Y REGULACIÓN USO DE SUELO</t>
  </si>
  <si>
    <t>FORMULACIÓN DE PLANES, PROYECTOS Y PROGRAMAS</t>
  </si>
  <si>
    <t xml:space="preserve">OBRAS PÚBLICAS MUNICIPALES </t>
  </si>
  <si>
    <t>COORDINACION Y EJECUCION DE OBRAS</t>
  </si>
  <si>
    <t xml:space="preserve">GESTIÓN Y ADMINISTRACIÓN DE SERVICIOS PÚBLICOS </t>
  </si>
  <si>
    <t>ORNATO Y SANEAMIENTO DE CALLES, PLAZAS Y PARQUES</t>
  </si>
  <si>
    <t>12(S)</t>
  </si>
  <si>
    <t>SERVICIO</t>
  </si>
  <si>
    <t>MANEJO DE RESIDUOS SÓLIDOS</t>
  </si>
  <si>
    <t>SUPERVISIÓN Y ADMINISTRACIÓN DE CEMENTERIOS</t>
  </si>
  <si>
    <t>ADMINISTRACIÓN Y REPARACIÓN DE UNIDADES MOTORIZADAS</t>
  </si>
  <si>
    <t>SEGURIDAD Y VIGILANCIA CIUDADANA</t>
  </si>
  <si>
    <t>SUPERVISIÓN Y ADMINISTRACIÓN DE MERCADOS</t>
  </si>
  <si>
    <t>SUPERVISIÓN Y ADMINISTRACIÓN DE MATADEROS</t>
  </si>
  <si>
    <t>PREVENCIÓN Y EXTINCIÓN DE INCENDIOS</t>
  </si>
  <si>
    <t>SANEAMIENTO AMBIENTAL Y FORESTA</t>
  </si>
  <si>
    <t>PRESERVACIÓN DEL MEDIO AMBIENTE Y CONTROL ECOLÓGICO</t>
  </si>
  <si>
    <t>GESTIÓN Y ADMINISTRACIÓN DE SERVICIOS SOCIALES</t>
  </si>
  <si>
    <t>ASISTENCIA SOCIAL</t>
  </si>
  <si>
    <t>EDUCACIÓN Y FORMACIÓN INTEGRAL</t>
  </si>
  <si>
    <t>13(E)</t>
  </si>
  <si>
    <t>EDUCACION</t>
  </si>
  <si>
    <t>PRESTACIONES DE SALUD Y ASISTENCIA PRIMARIA</t>
  </si>
  <si>
    <t>FORTALECIMIENTO DE LA EQUIDAD DE GÉNERO</t>
  </si>
  <si>
    <t>FOMENTO DE LA CULTURA, DEPORTE Y RECREACIÓN</t>
  </si>
  <si>
    <t>FOMENTO DE LA CULTURA Y EL ARTE</t>
  </si>
  <si>
    <t>DESARROLLO DE EVENTOS DEPORTIVOS Y RECREACIÓN</t>
  </si>
  <si>
    <t>PROMOCIÓN Y PARTICIPACIÓN COMUNITARIA</t>
  </si>
  <si>
    <t>FOMENTO, COORDINACIÓN Y REGISTRO DE LAS ORG. CIUDADANA</t>
  </si>
  <si>
    <t>2.1.1.1.05</t>
  </si>
  <si>
    <t>Incentivos y escalafón</t>
  </si>
  <si>
    <t>2.1.1.2.06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</si>
  <si>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</si>
  <si>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</si>
  <si>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</si>
  <si>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</si>
  <si>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</si>
  <si>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</si>
  <si>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2.1.2.2.03</t>
  </si>
  <si>
    <t>Pago de horas extraordinarias</t>
  </si>
  <si>
    <t>2.1.2.2.04</t>
  </si>
  <si>
    <t>Prima de transporte</t>
  </si>
  <si>
    <t>2.1.3.1.01</t>
  </si>
  <si>
    <t>Dietas en el país</t>
  </si>
  <si>
    <t>2.1.3.1.02</t>
  </si>
  <si>
    <t>Dietas en el exterior</t>
  </si>
  <si>
    <t>2.1.3.2.01</t>
  </si>
  <si>
    <t>Gastos de representación en el país</t>
  </si>
  <si>
    <t>2.1.3.2.02</t>
  </si>
  <si>
    <t>Gastos de representación en el exterior</t>
  </si>
  <si>
    <t>2.1.4.2.01</t>
  </si>
  <si>
    <t>Bono escolar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</si>
  <si>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</si>
  <si>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</si>
  <si>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</si>
  <si>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</si>
  <si>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</si>
  <si>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</si>
  <si>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</si>
  <si>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</si>
  <si>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2.2.1.7.01</t>
  </si>
  <si>
    <t>2.2.1.8.01</t>
  </si>
  <si>
    <t>Recolección de residuos</t>
  </si>
  <si>
    <t>21(I)</t>
  </si>
  <si>
    <t>INVERSION</t>
  </si>
  <si>
    <t>2.2.2.1.01</t>
  </si>
  <si>
    <t>2.2.2.2.01</t>
  </si>
  <si>
    <t>Impresión, encuadernación y rotulación</t>
  </si>
  <si>
    <t>2.2.3.1.01</t>
  </si>
  <si>
    <t>Viáticos dentro del país</t>
  </si>
  <si>
    <t>2.2.3.2.01</t>
  </si>
  <si>
    <t>Viaticos fuera del país</t>
  </si>
  <si>
    <t>2.2.5.2.02</t>
  </si>
  <si>
    <t>Alquileres de equipos eléctricos</t>
  </si>
  <si>
    <t>2.2.5.4.01</t>
  </si>
  <si>
    <t>Alquileres de equipos de transporte, tracción y elevación</t>
  </si>
  <si>
    <t>2.2.5.6.01</t>
  </si>
  <si>
    <t>Alquileres de terrenos</t>
  </si>
  <si>
    <t>2.2.6.2.01</t>
  </si>
  <si>
    <t>2.2.7.1.01</t>
  </si>
  <si>
    <t>Reparaciones y mantenimientos menores en edificaciones</t>
  </si>
  <si>
    <t>2.2.7.2.06</t>
  </si>
  <si>
    <t>Mantenimiento y reparación de equipos de transporte, tracción y elevación</t>
  </si>
  <si>
    <t>2.2.8.1.01</t>
  </si>
  <si>
    <t>Gastos judiciales</t>
  </si>
  <si>
    <t>2.2.8.6.01</t>
  </si>
  <si>
    <t>Eventos generales</t>
  </si>
  <si>
    <t>2.2.8.6.02</t>
  </si>
  <si>
    <t>2.2.8.6.03</t>
  </si>
  <si>
    <t>Actuaciones deportivas</t>
  </si>
  <si>
    <t>2.2.8.6.04</t>
  </si>
  <si>
    <t>Actuaciones artísticas</t>
  </si>
  <si>
    <t>2.2.8.7.04</t>
  </si>
  <si>
    <t>Servicios de capacitación</t>
  </si>
  <si>
    <t>2.2.8.7.06</t>
  </si>
  <si>
    <t>Otros servicios técnicos profesionales</t>
  </si>
  <si>
    <t>2.2.9.2.01</t>
  </si>
  <si>
    <t>Servicios de alimentación</t>
  </si>
  <si>
    <t>2.3.1.1.01</t>
  </si>
  <si>
    <t>Alimentos y bebidas para personas</t>
  </si>
  <si>
    <t>2.3.1.2.01</t>
  </si>
  <si>
    <t>Alimentos para animales</t>
  </si>
  <si>
    <t>2.3.1.3.03</t>
  </si>
  <si>
    <t>Productos forestales</t>
  </si>
  <si>
    <t>2.3.2.2.01</t>
  </si>
  <si>
    <t>Acabados textiles</t>
  </si>
  <si>
    <t>2.3.2.3.01</t>
  </si>
  <si>
    <t>Prendas y accesorios de vestir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</si>
  <si>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</si>
  <si>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</si>
  <si>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</si>
  <si>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</si>
  <si>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</si>
  <si>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</si>
  <si>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2.3.3.6.01</t>
  </si>
  <si>
    <t>Especies timbrados y valoradas</t>
  </si>
  <si>
    <t>2.3.5.3.01</t>
  </si>
  <si>
    <t>Llantas y neumáticos</t>
  </si>
  <si>
    <t>2.3.5.5.01</t>
  </si>
  <si>
    <t>Plástico</t>
  </si>
  <si>
    <t>2.3.6.1.01</t>
  </si>
  <si>
    <t>Productos de cemento</t>
  </si>
  <si>
    <t>2.3.6.3.04</t>
  </si>
  <si>
    <t>Herramientas menores</t>
  </si>
  <si>
    <t>2.3.6.3.06</t>
  </si>
  <si>
    <t>Productos metálicos</t>
  </si>
  <si>
    <t>2.3.6.4.04</t>
  </si>
  <si>
    <t>Piedra, arcilla y arena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</si>
  <si>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</si>
  <si>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</si>
  <si>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</si>
  <si>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</si>
  <si>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</si>
  <si>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</si>
  <si>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</si>
  <si>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</si>
  <si>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</si>
  <si>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</si>
  <si>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</si>
  <si>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</si>
  <si>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</si>
  <si>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</si>
  <si>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2.3.9.1.01</t>
  </si>
  <si>
    <t>Útiles y materiales de limpieza e higiene</t>
  </si>
  <si>
    <t>2.3.9.2.01</t>
  </si>
  <si>
    <t>Útiles  y materiales de escritorio, oficina e informática</t>
  </si>
  <si>
    <t>2.3.9.3.01</t>
  </si>
  <si>
    <t>Útiles menores médico, quirúrgicos o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</si>
  <si>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</si>
  <si>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</si>
  <si>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</si>
  <si>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</si>
  <si>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</si>
  <si>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</si>
  <si>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</si>
  <si>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</si>
  <si>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</si>
  <si>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Accesorios</t>
  </si>
  <si>
    <t>2.3.9.9.01</t>
  </si>
  <si>
    <t>Productos y Utiles Varios  n.i.p</t>
  </si>
  <si>
    <t>2.3.9.9.02</t>
  </si>
  <si>
    <t>Bonos para útiles diversos</t>
  </si>
  <si>
    <t>ADM. DE CONTRIBUCIONES ESPECIALES (TRANSF. PRIV.)</t>
  </si>
  <si>
    <t>TRANSFERENCIAS INSTITUCIONES PRIVADAS</t>
  </si>
  <si>
    <t>2.4.1.1.01</t>
  </si>
  <si>
    <t>Pensiones</t>
  </si>
  <si>
    <t>2.4.1.2.02</t>
  </si>
  <si>
    <t>Ayudas y donaciones ocasionales a hogares y personas</t>
  </si>
  <si>
    <t>2.4.1.6.01</t>
  </si>
  <si>
    <t>Transferencias corrientes programadas a asociaciones sin fines de lucro</t>
  </si>
  <si>
    <t>2.5.1.2.01</t>
  </si>
  <si>
    <t>Transferencias de capital  a Asociaciones  Privadas sin Fines de Lucro</t>
  </si>
  <si>
    <t>2.6.1.1.01</t>
  </si>
  <si>
    <t>Muebles, equipos de oficina y estantería</t>
  </si>
  <si>
    <t>2.6.1.3.01</t>
  </si>
  <si>
    <t>Equipos de tecnología de la información y comunicación</t>
  </si>
  <si>
    <t>2.6.4.1.01</t>
  </si>
  <si>
    <t>Automóviles y camiones</t>
  </si>
  <si>
    <t>2.6.4.8.01</t>
  </si>
  <si>
    <t>Otros equipos de transporte</t>
  </si>
  <si>
    <t>2.6.5.3.01</t>
  </si>
  <si>
    <t>Maquinaria y equipo de construcción</t>
  </si>
  <si>
    <t>2.6.5.4.01</t>
  </si>
  <si>
    <t>Sistemas y equipos de climatización</t>
  </si>
  <si>
    <t>2.6.5.5.01</t>
  </si>
  <si>
    <t>Equipo de comunicación, telecomunicaciones y señalamiento</t>
  </si>
  <si>
    <t>2.6.5.6.01</t>
  </si>
  <si>
    <t>Equipo de generación eléctrica y a fines</t>
  </si>
  <si>
    <t>2.6.5.7.01</t>
  </si>
  <si>
    <t>Máquinas-herramientas</t>
  </si>
  <si>
    <t>Maquinarias</t>
  </si>
  <si>
    <t>2.6.9.5.03</t>
  </si>
  <si>
    <t>Objetos del patrimonio cultural</t>
  </si>
  <si>
    <t>nmobiliarios</t>
  </si>
  <si>
    <t>gastos</t>
  </si>
  <si>
    <t>total gasto desde obras y bienes</t>
  </si>
  <si>
    <t>Construcción Infraestructuras Culturales, Educativas , Religiosas y Funebre</t>
  </si>
  <si>
    <t>CONSTRUCCION DE UNA CAPILLA EN EL SECTOR DE GUIZA 2021</t>
  </si>
  <si>
    <t>2.7.1.2.01</t>
  </si>
  <si>
    <t>Obras para edificación no residencial</t>
  </si>
  <si>
    <t>22(I)</t>
  </si>
  <si>
    <t>obras</t>
  </si>
  <si>
    <t>CONSTRUCCION DE UNA CAPILLA EN EL SECTOR LOS JARDINES 2DA ET</t>
  </si>
  <si>
    <t>bienes</t>
  </si>
  <si>
    <t>CONSTRUCCION DE UN CENTRO COMUNAL SEGUNDO NIVEL EN LOS GRULL</t>
  </si>
  <si>
    <t>CONSTRUCCION DE UNA CASA CLUB EN EL SECTOR GREGORIO LUPERON</t>
  </si>
  <si>
    <t>Reparación Infraestructuras Culturales, Educativas , Religiosas y Funebre</t>
  </si>
  <si>
    <t>RECONTRUCCION DE UN SALON Y UN ANEXO EN LA CAPILLA NUESTRA S</t>
  </si>
  <si>
    <t>REMODELACION DE LA CAPILLA SANTA LUCIA DE LA COMUNIDAD LA MI</t>
  </si>
  <si>
    <t>REMODELACION CENTRO COMUNAL EN EL SECTOR TORIBIO CAMILO</t>
  </si>
  <si>
    <t>REMODELACION DE LA CAPILLA Y CONSTRUCCION DE UN ANEXO EN CAS</t>
  </si>
  <si>
    <t>REMODELACION DE LA CAPILLA SANTA CRUZ EN LA CALLE 24 ABRIL D</t>
  </si>
  <si>
    <t>REPARACION DEL CLUB MADRE NUEVO MILENIO CALLE J ESQUINA CALL</t>
  </si>
  <si>
    <t>Construcción Edificaciones Municipales</t>
  </si>
  <si>
    <t>CONSTRUCCION DE UN COMEDOR PARA EMPLEADOS DE LA INSTITUCION</t>
  </si>
  <si>
    <t>Reparación Edificaciones Municipales</t>
  </si>
  <si>
    <t>REPARACION DEL ARCHIVO MUNICIPAL 2021</t>
  </si>
  <si>
    <t>REMOZAMIENTO DEL EXTERIOR DEL PALACIO MUNICIPAL 2021</t>
  </si>
  <si>
    <t>Construcción Instalaciones Productivas</t>
  </si>
  <si>
    <t>CONSTRUCCION DE UN MERCADO SATELITE Y LA PLAZA DE PRODUCTORE</t>
  </si>
  <si>
    <t>2.7.1.3.01</t>
  </si>
  <si>
    <t>Obras para edificación de otras estructuras</t>
  </si>
  <si>
    <t>REMOZAMIENTO DEL MERCADO MUNICIPAL 2021</t>
  </si>
  <si>
    <t>Constucción de Infraestructuras sanitarias y medio ambiente</t>
  </si>
  <si>
    <t>CONSTRUCCION DEL SISTEMA DE EVACUACION PLUVIAL EN LA URBANIZ</t>
  </si>
  <si>
    <t>2.7.2.1.01</t>
  </si>
  <si>
    <t>Obras hidraúlicas y sanitarias</t>
  </si>
  <si>
    <t>CONSTRUCCION DE UN SEPTICO EN EL SECTOR CRISTO REY</t>
  </si>
  <si>
    <t>CONSTRUCCION DEL SISTEMA DE EVACUACION PLUVIAL DEL 113ML DE</t>
  </si>
  <si>
    <t>CONSTRUCCION DE POZOS TUBULARES EN DIFERENTES PUNTOS DE LA C</t>
  </si>
  <si>
    <t>CONTRUCCCION DEL SISTEMA DE EVACUACION PLUVIAL DEL SECTOR LA</t>
  </si>
  <si>
    <t>CONSTRUCCION DE 7.40ML DE ALCANTARILLA DE 36 EN EL SECTOR LA</t>
  </si>
  <si>
    <t>CONSTRUCCION DE 50ML DE ALCANTARILLA DE 36 EN EL SECTOR GETS</t>
  </si>
  <si>
    <t>CONSTRUCCION DE 52ML DE ALCANTARILLAS DE 36 EN LA CALLE CAST</t>
  </si>
  <si>
    <t>CONSTRUCCION DE ENCAJONAMIENTO ABIERTO EN EL SECTOR MONSE?OR</t>
  </si>
  <si>
    <t>CONSTRUCCION DE UN CRUZACALLE EN EL SECTOR PUERTO RICO 2020</t>
  </si>
  <si>
    <t>REFORMULADO COLOCACION DE ALCANTARRILLA DE 30 EN EL SECTOR G</t>
  </si>
  <si>
    <t>Reparación de Infraestructuras sanitarias y medio ambiente</t>
  </si>
  <si>
    <t>REPARACION DE IMBONALES EN LA URBANIZACION CAMPO FERNANDEZ</t>
  </si>
  <si>
    <t xml:space="preserve">Construcción de Infraestructuras Hidráulicas </t>
  </si>
  <si>
    <t>CONSTRUCCION DE UN MURO DE GAVIONES EN EL SECTOR ALTO DE LA</t>
  </si>
  <si>
    <t>Construcción de Vías de Comunicación y Anexos</t>
  </si>
  <si>
    <t>CONSTRUCCION DE 500ML DE ACERAS Y 500ML DE CONTENES EN LA CA</t>
  </si>
  <si>
    <t>2.7.2.4.01</t>
  </si>
  <si>
    <t>Infraestructura terrestre y obras anexas</t>
  </si>
  <si>
    <t>ENCEMENTADO DE 1,150 MT2 EN LA COMUNIDAD LOS BASILIOS</t>
  </si>
  <si>
    <t>ENCEMENTADO DE 1,150 MT2 DE HORMIGON ARMADO Y CONTRUCCION DE</t>
  </si>
  <si>
    <t>RECONTRUCCION DE 600ML DE ACERAS Y CONTENES EN EL SECTOR SAN</t>
  </si>
  <si>
    <t>CONSTRUCCION DE 500ML DE ACERAS Y CONTENES EN DIFERENTES CAL</t>
  </si>
  <si>
    <t>CONSTRUCCION DE 400ML DE ACERAS Y CONTENES EN EL SECTOR VIST</t>
  </si>
  <si>
    <t>CONSTRUCCION DE 839.07 DE ACERAS Y CONTENES EN LA URBANIZACI</t>
  </si>
  <si>
    <t>CONSTRUCCION DE 400ML DE ACERAS Y CONTENES DEL SECTOR OLIMPI</t>
  </si>
  <si>
    <t>CONSTRUCCION DE 400ML DE ACERAS Y CONTENES DIFERENTES CALLES</t>
  </si>
  <si>
    <t>CONSTRUCCION DE 226.60ML DE ACERAS Y CONTENES EN LA CALLE MI</t>
  </si>
  <si>
    <t>CONSTRUCCION DE 300ML ACERAS Y CONTENES EN EL SECTOR ENSANCH</t>
  </si>
  <si>
    <t>CONSTRUCCION DE 300ML DE ACERAS, CONTENES Y AFIRMADO EN EL S</t>
  </si>
  <si>
    <t>CONSTRUCCION DE 500ML ACERAS Y CONTENES EN DIFERENTES CALLES</t>
  </si>
  <si>
    <t>CONSTRUCCION DE 300ML  ACERAS Y CONTENES EN EL SECTOR LA  AL</t>
  </si>
  <si>
    <t>CONSTRUCCION DE 500ML DE ACERAS Y CONTENES EN LA URBANIZACIO</t>
  </si>
  <si>
    <t>CONSTRUCCION DE 223.90ML DE ACERAS Y CONTENES, CONSTRUCCION</t>
  </si>
  <si>
    <t>CONSTRUCCION DE 400ML ACERAS Y CONTENES, CONSTRUCCION DE CUA</t>
  </si>
  <si>
    <t>AFIRMADO DE LA CALLE SAN BATOLOME DEL SECTOR GREGORIO LUPERO</t>
  </si>
  <si>
    <t>CONSTRUCCION DE 1,086.28 MT2 DE ENCEMENTADO DE HORMIGON ARMA</t>
  </si>
  <si>
    <t>CONSTRUCCION DE 1,964.16 MT2 DE ENCEMENTADO EN HORMIGON ARMA</t>
  </si>
  <si>
    <t>CONSTRUCCION DE 1,315.09 MT2 DE ENCEMENTADO EN HORMIGON ARMA</t>
  </si>
  <si>
    <t>CONSTRUCCION DE 1,421.04 MT2 DE ENCEMENTADO EN HORMIGON ARMA</t>
  </si>
  <si>
    <t>CONSTRUCCION DE 900MT2 DE ENCEMENTADO EN HORMIGON ARMADO EN</t>
  </si>
  <si>
    <t>CONSTRUCCION DE 1,246.85MT2 DE ENCEMENTADO EN HORMIGON ARMAD</t>
  </si>
  <si>
    <t>CONSTRUCCION DE UN BADEN Y RECONSTRUCCION DE SEIS BADENES EN</t>
  </si>
  <si>
    <t>AFIRMADO EN DIFERENTES PUNTOS DE LA CIUDAD</t>
  </si>
  <si>
    <t>CONSTRUCCION DE BADENES EN DIFERENTES PUNTOS DE LA CIUDAD</t>
  </si>
  <si>
    <t>CONSTRUCCION DE 574.10ML DE ACERAS Y CONTENES, CONTRUCCION D</t>
  </si>
  <si>
    <t>CONSTRUCCION DE UN ASFALTADO EN EL CALLEJON UBICADO ENTRE LA</t>
  </si>
  <si>
    <t>CONSTRUCCION DE TRES BADENES EN LA URBANIZACION CAPERUZA II</t>
  </si>
  <si>
    <t>CONSTRUCCION DE ENCEMENTADO Y UN ENCAJONAMIENTO CERRADO EN E</t>
  </si>
  <si>
    <t>CONSTRUCCION DE 500 ML DE ACERAS Y 500 ML DE CONTENES EN LA</t>
  </si>
  <si>
    <t>ENCEMENTADO DE 1,150 MT2 EN LA COMUNIDAD LOS BASILIOS 2021</t>
  </si>
  <si>
    <t>ENCEMENTADO DE 1,150MT2 DE HORMIGON ARMADO Y CONSTRUCCION DE</t>
  </si>
  <si>
    <t>RECONSTRUCCION DE 600ML DE ACERAS Y CONTENES EN EL SECTOR SA</t>
  </si>
  <si>
    <t>CONSTRUCCION DE 150ML DE ACERAS Y CONTENES, CONSTRUCCION DE</t>
  </si>
  <si>
    <t>CONSTRUCCION DE BADENES EN TODA LA CIUDAD 2020</t>
  </si>
  <si>
    <t>ENCEMENTADO DE 1600 MT2 DE HORMIGON ARMADO EN LA CALLE #6 DE</t>
  </si>
  <si>
    <t>CONSTRUCCION DE 500ML DE CONTENES Y ACERAS EN EL SECTOR LAS</t>
  </si>
  <si>
    <t>RECONSTRUCCION DE 182.40ML DE ACERAS Y CONTENES EN LA CALLE</t>
  </si>
  <si>
    <t>CONSTRUCCION DE 705.20MT2 DE ENCEMENTADO EN HORMIGON ARMADO</t>
  </si>
  <si>
    <t>CONSTRUCCION DE 403.97MT2 DE ENCEMENTADO DE HORMIGON ARMADO</t>
  </si>
  <si>
    <t>TERMINACION PUENTE PEATONAL QUE COMUNICA EL SECTOR DE LOS JA</t>
  </si>
  <si>
    <t>RECONSTRUCCION DE 57.10 DE ACERAS Y CONTENES EN LA URBANIZAC</t>
  </si>
  <si>
    <t>CONTRUCCION DE ACERAS Y CONTENES EN TODA LA CIUDAD</t>
  </si>
  <si>
    <t>CONTRUCCION DE ACERAS Y CONTENES EN TODA LA CIUDAD (ASIGNACI</t>
  </si>
  <si>
    <t xml:space="preserve">Reparación y Acondicionamiento de Vias de Comunicación </t>
  </si>
  <si>
    <t>ASFALTO PARA BACHEO DE CALLES EN DIFERENTES PUNTOS DE LA CIU</t>
  </si>
  <si>
    <t>AFIRMADO 1.5 KM EN LA COMUNICAD EL GUINEAL POR LA ENTRADA A</t>
  </si>
  <si>
    <t>MANTENIMIENTO DE LOS PUENTES DE LA CIUDAD</t>
  </si>
  <si>
    <t xml:space="preserve">Construcción de Instalaciones Deportivas </t>
  </si>
  <si>
    <t>CONSTRUCCION DE MEDIA CANCHA, 44.50ML DE MALLA CICLONICA Y C</t>
  </si>
  <si>
    <t>2.7.2.7.01</t>
  </si>
  <si>
    <t>Obras urbanísticas</t>
  </si>
  <si>
    <t>CONSTRUCCION DE UNA GRADA DE 20ML EN EL SECTOR VISTA DEL VAL</t>
  </si>
  <si>
    <t>CONTRUCCION DE UNA CANCHA Y GRADA DE 20ML EN EL SECTOR LA GU</t>
  </si>
  <si>
    <t>CONSTRUCCION DE 64.96ML DE UNA VERJA PERIMETRAL EN MALLA CIC</t>
  </si>
  <si>
    <t xml:space="preserve">Reparación de Instalaciones Deportivas </t>
  </si>
  <si>
    <t>TERMINACION DE UNA CANCHA Y UNA GRADA EN LA CALLE 7 (FRENTE</t>
  </si>
  <si>
    <t>REMOZAMIENTO DE LA CANCHA EN EL SECTOR LA JAVIELA 2020</t>
  </si>
  <si>
    <t>REPARACION DE LA CANCHA DEL CLUB MAXIMO GOMEZ EN EL SECTOR P</t>
  </si>
  <si>
    <t>CONSTRUCCION DE DOS MEDIO BA?OS, CONSTRUCCION DE UN BACKSTOP</t>
  </si>
  <si>
    <t>RECONSTRUCCION DE UNA CANCHA EN EL SECTOR ESPINOLA</t>
  </si>
  <si>
    <t>Construcción Instalaciones Recreativas</t>
  </si>
  <si>
    <t>CONSTRUCCION DE UN PARQUE DE RECREACION Y AREA INFANTIL DEL</t>
  </si>
  <si>
    <t>REMOZAMIENTO DEL BOULEVAR DE LA AVENIDA LIBERTAD (CUARTA ETA</t>
  </si>
  <si>
    <t>Reparación Instalaciones Recreativas</t>
  </si>
  <si>
    <t>REMODELACION DEL PARQUE EN LA CALLE A Y CALLE D EN EL SECTOR</t>
  </si>
  <si>
    <t>REMOZAMIENTO DEL PARQUE JOSE FRANCISCO PE?A GOMEZ 2021</t>
  </si>
  <si>
    <t>REPARACION DE AREA DE JUEGOS DEL PARQUE EN EL SECTOR LOS RIE</t>
  </si>
  <si>
    <t>REMOZAMIENTO PARQUE EN EL SECTOR CAMINO AL MEDIO (PP) 2021</t>
  </si>
  <si>
    <t>Construcción en Cementerios</t>
  </si>
  <si>
    <t>CONSTRUCCION DE 80 NICHOS EN DOS MODULOS (10MT X 2.5MT C/U)</t>
  </si>
  <si>
    <t>2.7.2.8.01</t>
  </si>
  <si>
    <t>Obras en cementerios</t>
  </si>
  <si>
    <t>Reparación en Cementerios</t>
  </si>
  <si>
    <t>REMOZAMIENTO Y MANTENIMIENTO DE LA AMPLIACION DEL CEMENTERIO</t>
  </si>
  <si>
    <t>PROCESO</t>
  </si>
  <si>
    <t>INFRAESTRUCTURA</t>
  </si>
  <si>
    <t>EDIFICIOS</t>
  </si>
  <si>
    <t>DEUDA  PÚBLICA Y OTRAS OPERACIONES FINANCIERAS</t>
  </si>
  <si>
    <t>AMORTIZACIONES DE PRÉSTAMOS Y CUENTAS POR PAGAR PROVEEDORES</t>
  </si>
  <si>
    <t>4.2.1.1.01</t>
  </si>
  <si>
    <t>Disminución de cuentas por pagar internas de corto plazo</t>
  </si>
  <si>
    <t>311(P)</t>
  </si>
  <si>
    <t>GASTO</t>
  </si>
  <si>
    <t>312(S)</t>
  </si>
  <si>
    <t>313(E)</t>
  </si>
  <si>
    <t>314(I)</t>
  </si>
  <si>
    <t>2.2.8.2.01</t>
  </si>
  <si>
    <t>Comisiones y gastos</t>
  </si>
  <si>
    <t>Basura</t>
  </si>
  <si>
    <t>Ver soporte ya que son muy  extenso.</t>
  </si>
  <si>
    <t>Sobre,</t>
  </si>
  <si>
    <t>Costos de adquisición  (2021)</t>
  </si>
  <si>
    <t>.</t>
  </si>
  <si>
    <t>Prop. planta y equipos neto (2022)</t>
  </si>
  <si>
    <t>Reusumen de las inversiones</t>
  </si>
  <si>
    <t>Obras</t>
  </si>
  <si>
    <t>Terminadas</t>
  </si>
  <si>
    <t>Obras Para edificacio no residencial</t>
  </si>
  <si>
    <t>En Proceso</t>
  </si>
  <si>
    <t>Obras para edificacion de otras estructuras</t>
  </si>
  <si>
    <t>Obras hidrauricas y sanitarias</t>
  </si>
  <si>
    <t>Obras Urbanisticas</t>
  </si>
  <si>
    <t>Obas en cemeterios</t>
  </si>
  <si>
    <t>Infraestructura  terrestre y obras conexas</t>
  </si>
  <si>
    <t>Ver desgose en soperte fisico</t>
  </si>
  <si>
    <t>Objeto del Patrimonio Cultural</t>
  </si>
  <si>
    <t>Equipo de tecnologia de la informacion</t>
  </si>
  <si>
    <t>y comunicacion</t>
  </si>
  <si>
    <t>Equipo de  comunicacionn telecomunicacion y señalizacion</t>
  </si>
  <si>
    <t xml:space="preserve"> Equipo de Generacion Electrica</t>
  </si>
  <si>
    <t>planta</t>
  </si>
  <si>
    <t>Muebles y Equipo de Oficina</t>
  </si>
  <si>
    <t>Maquinarias y Herramientas</t>
  </si>
  <si>
    <t>Maquinarias y equipo de construccion</t>
  </si>
  <si>
    <t>Automoviles y Camiones</t>
  </si>
  <si>
    <t>Otros Equipos de Transporte</t>
  </si>
  <si>
    <t>Sintama de Climatizacion y Equipo</t>
  </si>
  <si>
    <t xml:space="preserve"> Nota 12</t>
  </si>
  <si>
    <t>( Nota 12)</t>
  </si>
  <si>
    <t>Nota 13</t>
  </si>
  <si>
    <t>ampliar nota</t>
  </si>
  <si>
    <t>gastos según CIFE</t>
  </si>
  <si>
    <t>Nota 17</t>
  </si>
  <si>
    <t>Pago de Mensura Catastrales</t>
  </si>
  <si>
    <t>Inhumacion y Exhumacion</t>
  </si>
  <si>
    <t>Recolrcion de desechos solidos</t>
  </si>
  <si>
    <t>Casetas fijas y moviles</t>
  </si>
  <si>
    <t>Arendamientos</t>
  </si>
  <si>
    <t>de locales,nichos</t>
  </si>
  <si>
    <t>Limpieza de Solares  Yermos</t>
  </si>
  <si>
    <t>Nota 18</t>
  </si>
  <si>
    <t>Extraordinaria</t>
  </si>
  <si>
    <t>Trasferencia Extraordinari de Capital</t>
  </si>
  <si>
    <t>Trtanferenia de Instituciones publicas desentralizadas y Autonomas no Financie.</t>
  </si>
  <si>
    <t>Nota 19</t>
  </si>
  <si>
    <t>Ingresos diversos</t>
  </si>
  <si>
    <t>Multa por construccion Ilegal</t>
  </si>
  <si>
    <t>Multa s y sanciones por arriendos</t>
  </si>
  <si>
    <t xml:space="preserve">Sub-  nota </t>
  </si>
  <si>
    <t>del Ingreso General</t>
  </si>
  <si>
    <t>Venta de Activo no Financiero</t>
  </si>
  <si>
    <t xml:space="preserve">Venta de Terreno en Cementerio </t>
  </si>
  <si>
    <t xml:space="preserve">Sub- Nota </t>
  </si>
  <si>
    <t>del ingreso General</t>
  </si>
  <si>
    <t>Disminucion de disponibilidades Internas</t>
  </si>
  <si>
    <t>Transferencias de Capital s asociaciones sin fines de Lucro</t>
  </si>
  <si>
    <t>Infraestrucrura</t>
  </si>
  <si>
    <t>lo</t>
  </si>
  <si>
    <t>Viatico fuera del Pais</t>
  </si>
  <si>
    <t xml:space="preserve">Alquiler de Equipos Electricos  Planta </t>
  </si>
  <si>
    <t>Alquiler de Terreno s</t>
  </si>
  <si>
    <t>escolar, madres</t>
  </si>
  <si>
    <t>Navideños</t>
  </si>
  <si>
    <t>no ca aquí</t>
  </si>
  <si>
    <t>es de capital</t>
  </si>
  <si>
    <t>Gastos Financieroa</t>
  </si>
  <si>
    <r>
      <t>R</t>
    </r>
    <r>
      <rPr>
        <b/>
        <sz val="12"/>
        <color theme="1"/>
        <rFont val="Calibri"/>
        <family val="2"/>
        <scheme val="minor"/>
      </rPr>
      <t>esumen del Gasto</t>
    </r>
  </si>
  <si>
    <t>Gastos Corriente</t>
  </si>
  <si>
    <t>Gasto de Capital</t>
  </si>
  <si>
    <t>Disminucion de Aplicaciones Financiero</t>
  </si>
  <si>
    <t>Y depreciacion Acumulada al 31 de diciembre 2022 y 2021</t>
  </si>
  <si>
    <t>Durante el Año terminado el 31 de diciembre 2022</t>
  </si>
  <si>
    <t xml:space="preserve">    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</si>
  <si>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</si>
  <si>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</si>
  <si>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</si>
  <si>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</si>
  <si>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Cuenta por cobrar a corto plazo (Notas 8)</t>
  </si>
  <si>
    <t>Inventarios (Nota 9)</t>
  </si>
  <si>
    <t>Total activos corrientes</t>
  </si>
  <si>
    <t>Activos no corrientes</t>
  </si>
  <si>
    <t>Propiedad, planta y equipo neto (Nota 10)</t>
  </si>
  <si>
    <t>Total activos no corrientes</t>
  </si>
  <si>
    <t>Total activos</t>
  </si>
  <si>
    <t>Pasivos corrientes</t>
  </si>
  <si>
    <t>Cuentas por pagar a corto plazo (Nota 12)</t>
  </si>
  <si>
    <t xml:space="preserve"> Préstamos a corto plazo ()</t>
  </si>
  <si>
    <t>Otros pasivos corrientes (Nota 13)</t>
  </si>
  <si>
    <t>Total pasivos corrientes</t>
  </si>
  <si>
    <t>Pasivos no corrientes</t>
  </si>
  <si>
    <t>Cuentas por pagar a largo plazo ()</t>
  </si>
  <si>
    <t xml:space="preserve"> Otros pasivos no corrientes (Nota 14)</t>
  </si>
  <si>
    <t>Total pasivos no corrientes</t>
  </si>
  <si>
    <t>Total pasivos</t>
  </si>
  <si>
    <t>Activos Netos/Patrimonio (Notas 15 )</t>
  </si>
  <si>
    <t xml:space="preserve">Resultados positivos (ahorro)/negativo (desahorro) </t>
  </si>
  <si>
    <t xml:space="preserve">Patrimonio  Institucional </t>
  </si>
  <si>
    <t>Total Activos Netos/Patrimonio mas Pasivos</t>
  </si>
  <si>
    <t>Licdo. Siquio NG De La Rosa</t>
  </si>
  <si>
    <t xml:space="preserve">Licda. Celia del Carmen Valerio </t>
  </si>
  <si>
    <t xml:space="preserve"> Tesorero Municipal</t>
  </si>
  <si>
    <t xml:space="preserve">  Al 31 Diciembre  2022 y 2021</t>
  </si>
  <si>
    <t xml:space="preserve">Resultado acumulado </t>
  </si>
  <si>
    <t>Capital</t>
  </si>
  <si>
    <t xml:space="preserve">             Estado de Cambio de Activo Neto / Patrimonio</t>
  </si>
  <si>
    <t xml:space="preserve">Otros cobros </t>
  </si>
  <si>
    <t>Flujos de efectivo de las actividades de inversión</t>
  </si>
  <si>
    <t xml:space="preserve">                Licda. Daniela Flores Reyes</t>
  </si>
  <si>
    <t xml:space="preserve">         Gerente Financiero</t>
  </si>
  <si>
    <t xml:space="preserve">              Licda. Leida C. Matias</t>
  </si>
  <si>
    <t xml:space="preserve">             Contador Municipal</t>
  </si>
  <si>
    <t>Gastos Financieros</t>
  </si>
  <si>
    <t>diferencia entre la ejecucion y este repote</t>
  </si>
  <si>
    <t>variacion entre cife y este reporte</t>
  </si>
  <si>
    <t>Del ejercicio terminado al 31 de Diciembre de 2022 y 2021</t>
  </si>
  <si>
    <t>Pagos a otras instituciones para financiar sus actividades</t>
  </si>
  <si>
    <t xml:space="preserve">Gastos financieros </t>
  </si>
  <si>
    <t>Comisiones  y gastos bancarios por servicios no financeros</t>
  </si>
  <si>
    <t>Otros servicios tecnicos profesionales</t>
  </si>
  <si>
    <t>Licda.Daniela Flores Reyes</t>
  </si>
  <si>
    <t>Grente Financiera</t>
  </si>
  <si>
    <t>Lic.Leida C.Matias Antonio</t>
  </si>
  <si>
    <t>Cotadora Municipal</t>
  </si>
  <si>
    <t>Resultado Financiero</t>
  </si>
  <si>
    <t>Saldo al 31 de diciembre de 2022</t>
  </si>
  <si>
    <t>Saldo al 31 de diciembre de 2023</t>
  </si>
  <si>
    <t>Saldo al 31 de Diciembre 2024</t>
  </si>
  <si>
    <t xml:space="preserve">         Del ejercicio terminado al 31 Diciembre  2024 de 2023</t>
  </si>
  <si>
    <t>M/g. Antonio Diaz Paulino</t>
  </si>
  <si>
    <t>Licda. Belkis Altagracia Santos Peña</t>
  </si>
  <si>
    <t>Licda. Rogelia Paulino Duran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</si>
</sst>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000000000"/>
    <numFmt numFmtId="166" formatCode="#,##0.00[$%-1C0A]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u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Arial Narrow"/>
      <family val="2"/>
    </font>
    <font>
      <b/>
      <u val="singleAccounting"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231F20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231F20"/>
      <name val="Times New Roman"/>
      <family val="1"/>
    </font>
    <font>
      <u/>
      <sz val="16"/>
      <color rgb="FF231F20"/>
      <name val="Times New Roman"/>
      <family val="1"/>
    </font>
    <font>
      <b/>
      <u/>
      <sz val="16"/>
      <color rgb="FF231F20"/>
      <name val="Times New Roman"/>
      <family val="1"/>
    </font>
    <font>
      <u/>
      <sz val="16"/>
      <color theme="1"/>
      <name val="Calibri"/>
      <family val="2"/>
      <scheme val="minor"/>
    </font>
    <font>
      <sz val="14"/>
      <color rgb="FF231F2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rgb="FF231F20"/>
      <name val="Times New Roman"/>
      <family val="1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rgb="FF231F20"/>
      <name val="Times New Roman"/>
      <family val="1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indexed="8"/>
      <name val="Arial Narrow"/>
      <family val="2"/>
    </font>
    <font>
      <sz val="11"/>
      <color indexed="8"/>
      <name val="Arial"/>
      <family val="2"/>
    </font>
    <font>
      <sz val="11"/>
      <color indexed="8"/>
      <name val="Arial Narrow"/>
      <family val="2"/>
    </font>
    <font>
      <u/>
      <sz val="11"/>
      <color indexed="8"/>
      <name val="Arial"/>
      <family val="2"/>
    </font>
    <font>
      <b/>
      <u/>
      <sz val="11"/>
      <name val="Arial Narrow"/>
      <family val="2"/>
    </font>
    <font>
      <b/>
      <sz val="11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0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0" fontId="4" fillId="0" borderId="0" xfId="0" applyFont="1"/>
    <xf numFmtId="9" fontId="3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  <xf numFmtId="39" fontId="3" fillId="0" borderId="0" xfId="2" applyNumberFormat="1" applyFont="1"/>
    <xf numFmtId="39" fontId="5" fillId="0" borderId="0" xfId="0" applyNumberFormat="1" applyFont="1"/>
    <xf numFmtId="2" fontId="3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43" fontId="3" fillId="0" borderId="0" xfId="1" applyFont="1" applyAlignment="1"/>
    <xf numFmtId="43" fontId="2" fillId="0" borderId="0" xfId="1" applyFont="1"/>
    <xf numFmtId="0" fontId="2" fillId="0" borderId="0" xfId="0" applyFont="1" applyAlignment="1">
      <alignment wrapText="1"/>
    </xf>
    <xf numFmtId="43" fontId="2" fillId="0" borderId="1" xfId="1" applyFont="1" applyBorder="1"/>
    <xf numFmtId="0" fontId="5" fillId="0" borderId="0" xfId="0" applyFont="1"/>
    <xf numFmtId="2" fontId="4" fillId="0" borderId="0" xfId="0" applyNumberFormat="1" applyFont="1"/>
    <xf numFmtId="43" fontId="6" fillId="0" borderId="0" xfId="1" applyFont="1"/>
    <xf numFmtId="0" fontId="7" fillId="0" borderId="0" xfId="0" applyFont="1"/>
    <xf numFmtId="4" fontId="7" fillId="0" borderId="0" xfId="0" applyNumberFormat="1" applyFont="1"/>
    <xf numFmtId="0" fontId="10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8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distributed"/>
    </xf>
    <xf numFmtId="0" fontId="0" fillId="0" borderId="4" xfId="0" applyBorder="1"/>
    <xf numFmtId="43" fontId="0" fillId="0" borderId="4" xfId="1" applyFont="1" applyBorder="1"/>
    <xf numFmtId="43" fontId="0" fillId="0" borderId="4" xfId="1" applyFont="1" applyBorder="1" applyAlignment="1">
      <alignment vertical="distributed"/>
    </xf>
    <xf numFmtId="43" fontId="8" fillId="0" borderId="4" xfId="1" applyFont="1" applyBorder="1"/>
    <xf numFmtId="0" fontId="0" fillId="3" borderId="4" xfId="0" applyFill="1" applyBorder="1"/>
    <xf numFmtId="43" fontId="0" fillId="3" borderId="4" xfId="1" applyFont="1" applyFill="1" applyBorder="1"/>
    <xf numFmtId="164" fontId="0" fillId="0" borderId="0" xfId="0" applyNumberFormat="1"/>
    <xf numFmtId="0" fontId="0" fillId="3" borderId="0" xfId="0" applyFill="1"/>
    <xf numFmtId="43" fontId="0" fillId="0" borderId="0" xfId="1" applyFont="1"/>
    <xf numFmtId="0" fontId="9" fillId="0" borderId="0" xfId="0" applyFont="1"/>
    <xf numFmtId="0" fontId="13" fillId="0" borderId="0" xfId="0" applyFont="1"/>
    <xf numFmtId="0" fontId="15" fillId="0" borderId="0" xfId="0" applyFont="1" applyAlignment="1">
      <alignment horizontal="center" wrapText="1" readingOrder="1"/>
    </xf>
    <xf numFmtId="4" fontId="0" fillId="0" borderId="0" xfId="0" applyNumberFormat="1"/>
    <xf numFmtId="4" fontId="10" fillId="0" borderId="0" xfId="0" applyNumberFormat="1" applyFont="1"/>
    <xf numFmtId="0" fontId="0" fillId="4" borderId="0" xfId="0" applyFill="1"/>
    <xf numFmtId="4" fontId="10" fillId="4" borderId="0" xfId="0" applyNumberFormat="1" applyFont="1" applyFill="1"/>
    <xf numFmtId="43" fontId="0" fillId="4" borderId="0" xfId="1" applyFont="1" applyFill="1"/>
    <xf numFmtId="22" fontId="0" fillId="0" borderId="0" xfId="0" applyNumberFormat="1"/>
    <xf numFmtId="43" fontId="0" fillId="5" borderId="0" xfId="1" applyFont="1" applyFill="1"/>
    <xf numFmtId="0" fontId="0" fillId="5" borderId="0" xfId="0" applyFill="1"/>
    <xf numFmtId="22" fontId="0" fillId="5" borderId="0" xfId="0" applyNumberFormat="1" applyFill="1"/>
    <xf numFmtId="22" fontId="8" fillId="5" borderId="0" xfId="0" applyNumberFormat="1" applyFont="1" applyFill="1"/>
    <xf numFmtId="164" fontId="8" fillId="5" borderId="0" xfId="0" applyNumberFormat="1" applyFont="1" applyFill="1"/>
    <xf numFmtId="0" fontId="8" fillId="5" borderId="0" xfId="0" applyFont="1" applyFill="1"/>
    <xf numFmtId="43" fontId="8" fillId="5" borderId="0" xfId="0" applyNumberFormat="1" applyFont="1" applyFill="1"/>
    <xf numFmtId="43" fontId="0" fillId="0" borderId="0" xfId="0" applyNumberFormat="1"/>
    <xf numFmtId="43" fontId="8" fillId="0" borderId="0" xfId="1" applyFont="1"/>
    <xf numFmtId="43" fontId="16" fillId="0" borderId="0" xfId="0" applyNumberFormat="1" applyFont="1"/>
    <xf numFmtId="43" fontId="3" fillId="0" borderId="3" xfId="1" applyFont="1" applyBorder="1"/>
    <xf numFmtId="43" fontId="2" fillId="0" borderId="3" xfId="0" applyNumberFormat="1" applyFont="1" applyBorder="1"/>
    <xf numFmtId="4" fontId="2" fillId="0" borderId="3" xfId="0" applyNumberFormat="1" applyFont="1" applyBorder="1"/>
    <xf numFmtId="0" fontId="2" fillId="4" borderId="0" xfId="0" applyFont="1" applyFill="1"/>
    <xf numFmtId="0" fontId="3" fillId="4" borderId="0" xfId="0" applyFont="1" applyFill="1"/>
    <xf numFmtId="0" fontId="8" fillId="4" borderId="0" xfId="0" applyFont="1" applyFill="1"/>
    <xf numFmtId="43" fontId="8" fillId="4" borderId="0" xfId="1" applyFont="1" applyFill="1"/>
    <xf numFmtId="0" fontId="8" fillId="0" borderId="0" xfId="0" applyFont="1" applyAlignment="1">
      <alignment horizontal="center"/>
    </xf>
    <xf numFmtId="43" fontId="3" fillId="0" borderId="0" xfId="0" applyNumberFormat="1" applyFont="1"/>
    <xf numFmtId="0" fontId="17" fillId="0" borderId="0" xfId="0" applyFont="1"/>
    <xf numFmtId="43" fontId="2" fillId="0" borderId="0" xfId="1" applyFont="1" applyBorder="1"/>
    <xf numFmtId="43" fontId="8" fillId="0" borderId="0" xfId="1" applyFont="1" applyBorder="1"/>
    <xf numFmtId="43" fontId="8" fillId="0" borderId="3" xfId="0" applyNumberFormat="1" applyFont="1" applyBorder="1"/>
    <xf numFmtId="43" fontId="8" fillId="0" borderId="0" xfId="0" applyNumberFormat="1" applyFont="1"/>
    <xf numFmtId="43" fontId="2" fillId="0" borderId="5" xfId="1" applyFont="1" applyBorder="1"/>
    <xf numFmtId="43" fontId="2" fillId="0" borderId="3" xfId="1" applyFont="1" applyBorder="1"/>
    <xf numFmtId="43" fontId="3" fillId="0" borderId="0" xfId="1" applyFont="1" applyBorder="1"/>
    <xf numFmtId="43" fontId="18" fillId="0" borderId="0" xfId="1" applyFont="1"/>
    <xf numFmtId="0" fontId="3" fillId="6" borderId="0" xfId="0" applyFont="1" applyFill="1"/>
    <xf numFmtId="4" fontId="5" fillId="6" borderId="0" xfId="0" applyNumberFormat="1" applyFont="1" applyFill="1"/>
    <xf numFmtId="0" fontId="4" fillId="4" borderId="0" xfId="0" applyFont="1" applyFill="1"/>
    <xf numFmtId="43" fontId="3" fillId="4" borderId="0" xfId="1" applyFont="1" applyFill="1"/>
    <xf numFmtId="43" fontId="3" fillId="0" borderId="3" xfId="0" applyNumberFormat="1" applyFont="1" applyBorder="1"/>
    <xf numFmtId="4" fontId="8" fillId="0" borderId="0" xfId="0" applyNumberFormat="1" applyFont="1"/>
    <xf numFmtId="43" fontId="3" fillId="7" borderId="0" xfId="1" applyFont="1" applyFill="1"/>
    <xf numFmtId="43" fontId="0" fillId="7" borderId="0" xfId="1" applyFont="1" applyFill="1"/>
    <xf numFmtId="43" fontId="3" fillId="3" borderId="0" xfId="1" applyFont="1" applyFill="1"/>
    <xf numFmtId="43" fontId="3" fillId="5" borderId="0" xfId="1" applyFont="1" applyFill="1"/>
    <xf numFmtId="43" fontId="3" fillId="4" borderId="3" xfId="0" applyNumberFormat="1" applyFont="1" applyFill="1" applyBorder="1"/>
    <xf numFmtId="4" fontId="2" fillId="0" borderId="9" xfId="0" applyNumberFormat="1" applyFont="1" applyBorder="1"/>
    <xf numFmtId="43" fontId="2" fillId="0" borderId="0" xfId="0" applyNumberFormat="1" applyFont="1"/>
    <xf numFmtId="164" fontId="3" fillId="0" borderId="0" xfId="0" applyNumberFormat="1" applyFont="1"/>
    <xf numFmtId="4" fontId="3" fillId="4" borderId="0" xfId="0" applyNumberFormat="1" applyFont="1" applyFill="1"/>
    <xf numFmtId="4" fontId="3" fillId="0" borderId="3" xfId="0" applyNumberFormat="1" applyFont="1" applyBorder="1"/>
    <xf numFmtId="164" fontId="8" fillId="0" borderId="0" xfId="0" applyNumberFormat="1" applyFont="1"/>
    <xf numFmtId="43" fontId="3" fillId="0" borderId="0" xfId="1" applyFont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2" fillId="4" borderId="3" xfId="0" applyNumberFormat="1" applyFont="1" applyFill="1" applyBorder="1"/>
    <xf numFmtId="4" fontId="2" fillId="4" borderId="3" xfId="0" applyNumberFormat="1" applyFont="1" applyFill="1" applyBorder="1"/>
    <xf numFmtId="43" fontId="19" fillId="0" borderId="0" xfId="1" applyFont="1"/>
    <xf numFmtId="0" fontId="19" fillId="0" borderId="0" xfId="0" applyFont="1"/>
    <xf numFmtId="43" fontId="16" fillId="0" borderId="0" xfId="1" applyFont="1"/>
    <xf numFmtId="0" fontId="20" fillId="0" borderId="0" xfId="0" applyFont="1"/>
    <xf numFmtId="43" fontId="8" fillId="0" borderId="0" xfId="1" applyFont="1" applyFill="1"/>
    <xf numFmtId="43" fontId="2" fillId="0" borderId="1" xfId="1" applyFont="1" applyFill="1" applyBorder="1"/>
    <xf numFmtId="43" fontId="8" fillId="0" borderId="1" xfId="1" applyFont="1" applyFill="1" applyBorder="1"/>
    <xf numFmtId="0" fontId="22" fillId="0" borderId="0" xfId="0" applyFont="1"/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 indent="1"/>
    </xf>
    <xf numFmtId="43" fontId="24" fillId="0" borderId="0" xfId="1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4" fontId="24" fillId="0" borderId="0" xfId="0" applyNumberFormat="1" applyFont="1" applyAlignment="1">
      <alignment horizontal="right" vertical="center" wrapText="1"/>
    </xf>
    <xf numFmtId="43" fontId="25" fillId="0" borderId="0" xfId="1" applyFont="1" applyAlignment="1">
      <alignment horizontal="right" vertical="center" wrapText="1"/>
    </xf>
    <xf numFmtId="4" fontId="25" fillId="0" borderId="0" xfId="0" applyNumberFormat="1" applyFont="1" applyAlignment="1">
      <alignment horizontal="right" vertical="center" wrapText="1"/>
    </xf>
    <xf numFmtId="43" fontId="26" fillId="0" borderId="0" xfId="1" applyFont="1" applyAlignment="1">
      <alignment horizontal="right" vertical="center" wrapText="1"/>
    </xf>
    <xf numFmtId="4" fontId="26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43" fontId="11" fillId="0" borderId="0" xfId="1" applyFont="1" applyAlignment="1">
      <alignment horizontal="right" vertical="center" wrapText="1"/>
    </xf>
    <xf numFmtId="43" fontId="11" fillId="0" borderId="10" xfId="1" applyFont="1" applyBorder="1" applyAlignment="1">
      <alignment horizontal="right" vertical="center" wrapText="1"/>
    </xf>
    <xf numFmtId="43" fontId="11" fillId="0" borderId="0" xfId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 indent="1"/>
    </xf>
    <xf numFmtId="0" fontId="24" fillId="0" borderId="0" xfId="0" applyFont="1" applyAlignment="1">
      <alignment horizontal="right" vertical="center" wrapText="1"/>
    </xf>
    <xf numFmtId="43" fontId="24" fillId="0" borderId="2" xfId="1" applyFont="1" applyBorder="1" applyAlignment="1">
      <alignment horizontal="right" vertical="center" wrapText="1"/>
    </xf>
    <xf numFmtId="43" fontId="11" fillId="0" borderId="3" xfId="1" applyFont="1" applyBorder="1" applyAlignment="1">
      <alignment horizontal="right" vertical="center"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22" fillId="0" borderId="2" xfId="0" applyFont="1" applyBorder="1"/>
    <xf numFmtId="0" fontId="22" fillId="0" borderId="0" xfId="0" applyFont="1" applyAlignment="1">
      <alignment horizontal="center"/>
    </xf>
    <xf numFmtId="43" fontId="24" fillId="0" borderId="0" xfId="0" applyNumberFormat="1" applyFont="1" applyAlignment="1">
      <alignment horizontal="left" vertical="center" wrapText="1" indent="1"/>
    </xf>
    <xf numFmtId="0" fontId="28" fillId="0" borderId="0" xfId="0" applyFont="1" applyAlignment="1">
      <alignment horizontal="left" vertical="center" wrapText="1" indent="1"/>
    </xf>
    <xf numFmtId="0" fontId="21" fillId="0" borderId="0" xfId="0" applyFont="1" applyAlignment="1">
      <alignment horizontal="center" vertical="center"/>
    </xf>
    <xf numFmtId="0" fontId="29" fillId="0" borderId="0" xfId="0" applyFont="1"/>
    <xf numFmtId="0" fontId="2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43" fontId="28" fillId="0" borderId="0" xfId="1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4" fontId="28" fillId="0" borderId="0" xfId="0" applyNumberFormat="1" applyFont="1" applyAlignment="1">
      <alignment horizontal="right" vertical="center"/>
    </xf>
    <xf numFmtId="43" fontId="29" fillId="0" borderId="0" xfId="1" applyFont="1"/>
    <xf numFmtId="43" fontId="30" fillId="0" borderId="0" xfId="1" applyFont="1" applyAlignment="1">
      <alignment horizontal="right" vertical="center"/>
    </xf>
    <xf numFmtId="43" fontId="31" fillId="0" borderId="0" xfId="1" applyFont="1" applyBorder="1" applyAlignment="1">
      <alignment horizontal="right"/>
    </xf>
    <xf numFmtId="0" fontId="21" fillId="0" borderId="3" xfId="0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right"/>
    </xf>
    <xf numFmtId="43" fontId="29" fillId="0" borderId="0" xfId="1" applyFont="1" applyAlignment="1">
      <alignment horizontal="right"/>
    </xf>
    <xf numFmtId="2" fontId="28" fillId="0" borderId="0" xfId="0" applyNumberFormat="1" applyFont="1" applyAlignment="1">
      <alignment horizontal="center" vertical="center"/>
    </xf>
    <xf numFmtId="43" fontId="21" fillId="0" borderId="3" xfId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29" fillId="0" borderId="2" xfId="0" applyFont="1" applyBorder="1"/>
    <xf numFmtId="0" fontId="29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/>
    <xf numFmtId="0" fontId="32" fillId="0" borderId="2" xfId="0" applyFont="1" applyBorder="1"/>
    <xf numFmtId="43" fontId="11" fillId="0" borderId="2" xfId="0" applyNumberFormat="1" applyFont="1" applyBorder="1" applyAlignment="1">
      <alignment horizontal="left" vertical="center" wrapText="1" indent="1"/>
    </xf>
    <xf numFmtId="43" fontId="11" fillId="0" borderId="0" xfId="0" applyNumberFormat="1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 indent="2"/>
    </xf>
    <xf numFmtId="43" fontId="29" fillId="0" borderId="0" xfId="1" applyFont="1" applyAlignment="1"/>
    <xf numFmtId="43" fontId="28" fillId="0" borderId="0" xfId="1" applyFont="1" applyAlignment="1">
      <alignment horizontal="right" vertical="center" wrapText="1"/>
    </xf>
    <xf numFmtId="43" fontId="24" fillId="0" borderId="0" xfId="0" applyNumberFormat="1" applyFont="1" applyAlignment="1">
      <alignment horizontal="center" vertical="center" wrapText="1"/>
    </xf>
    <xf numFmtId="43" fontId="11" fillId="0" borderId="0" xfId="0" applyNumberFormat="1" applyFont="1" applyAlignment="1">
      <alignment horizontal="center" vertical="center" wrapText="1"/>
    </xf>
    <xf numFmtId="43" fontId="22" fillId="0" borderId="0" xfId="0" applyNumberFormat="1" applyFont="1"/>
    <xf numFmtId="43" fontId="29" fillId="0" borderId="0" xfId="0" applyNumberFormat="1" applyFont="1"/>
    <xf numFmtId="43" fontId="33" fillId="5" borderId="0" xfId="1" applyFont="1" applyFill="1"/>
    <xf numFmtId="43" fontId="4" fillId="0" borderId="0" xfId="0" applyNumberFormat="1" applyFont="1"/>
    <xf numFmtId="43" fontId="5" fillId="0" borderId="0" xfId="0" applyNumberFormat="1" applyFont="1"/>
    <xf numFmtId="43" fontId="0" fillId="4" borderId="0" xfId="0" applyNumberFormat="1" applyFill="1"/>
    <xf numFmtId="43" fontId="3" fillId="4" borderId="0" xfId="0" applyNumberFormat="1" applyFont="1" applyFill="1"/>
    <xf numFmtId="9" fontId="3" fillId="4" borderId="0" xfId="3" applyFont="1" applyFill="1"/>
    <xf numFmtId="43" fontId="34" fillId="5" borderId="0" xfId="1" applyFont="1" applyFill="1"/>
    <xf numFmtId="43" fontId="35" fillId="5" borderId="0" xfId="1" applyFont="1" applyFill="1"/>
    <xf numFmtId="43" fontId="21" fillId="0" borderId="0" xfId="1" applyFont="1" applyAlignment="1">
      <alignment horizontal="left" vertical="center"/>
    </xf>
    <xf numFmtId="43" fontId="28" fillId="0" borderId="0" xfId="1" applyFont="1" applyAlignment="1">
      <alignment horizontal="left" vertical="center"/>
    </xf>
    <xf numFmtId="43" fontId="29" fillId="0" borderId="0" xfId="1" applyFont="1" applyAlignment="1">
      <alignment horizontal="left" vertical="center"/>
    </xf>
    <xf numFmtId="43" fontId="21" fillId="0" borderId="0" xfId="1" applyFont="1" applyAlignment="1">
      <alignment horizontal="left" vertical="center" indent="5"/>
    </xf>
    <xf numFmtId="43" fontId="28" fillId="0" borderId="0" xfId="1" applyFont="1" applyAlignment="1">
      <alignment vertical="center"/>
    </xf>
    <xf numFmtId="43" fontId="32" fillId="0" borderId="0" xfId="1" applyFont="1" applyAlignment="1">
      <alignment horizontal="center" vertical="center"/>
    </xf>
    <xf numFmtId="43" fontId="21" fillId="0" borderId="10" xfId="1" applyFont="1" applyBorder="1" applyAlignment="1">
      <alignment horizontal="left" vertical="center"/>
    </xf>
    <xf numFmtId="43" fontId="11" fillId="0" borderId="5" xfId="0" applyNumberFormat="1" applyFont="1" applyBorder="1" applyAlignment="1">
      <alignment vertical="center" wrapText="1"/>
    </xf>
    <xf numFmtId="43" fontId="24" fillId="0" borderId="0" xfId="1" applyFont="1" applyAlignment="1">
      <alignment horizontal="left" vertical="center" wrapText="1" indent="1"/>
    </xf>
    <xf numFmtId="43" fontId="11" fillId="0" borderId="2" xfId="0" applyNumberFormat="1" applyFont="1" applyBorder="1" applyAlignment="1">
      <alignment vertical="center" wrapText="1"/>
    </xf>
    <xf numFmtId="43" fontId="11" fillId="0" borderId="2" xfId="1" applyFont="1" applyBorder="1" applyAlignment="1">
      <alignment horizontal="right" vertical="center" wrapText="1"/>
    </xf>
    <xf numFmtId="43" fontId="24" fillId="4" borderId="0" xfId="1" applyFont="1" applyFill="1" applyAlignment="1">
      <alignment horizontal="right" vertical="center" wrapText="1"/>
    </xf>
    <xf numFmtId="4" fontId="4" fillId="4" borderId="0" xfId="0" applyNumberFormat="1" applyFont="1" applyFill="1"/>
    <xf numFmtId="4" fontId="5" fillId="4" borderId="0" xfId="0" applyNumberFormat="1" applyFont="1" applyFill="1"/>
    <xf numFmtId="0" fontId="5" fillId="4" borderId="0" xfId="0" applyFont="1" applyFill="1"/>
    <xf numFmtId="43" fontId="6" fillId="4" borderId="0" xfId="1" applyFont="1" applyFill="1"/>
    <xf numFmtId="4" fontId="2" fillId="4" borderId="0" xfId="0" applyNumberFormat="1" applyFont="1" applyFill="1"/>
    <xf numFmtId="43" fontId="24" fillId="4" borderId="2" xfId="1" applyFont="1" applyFill="1" applyBorder="1" applyAlignment="1">
      <alignment horizontal="right" vertical="center" wrapText="1"/>
    </xf>
    <xf numFmtId="4" fontId="11" fillId="0" borderId="5" xfId="0" applyNumberFormat="1" applyFont="1" applyBorder="1" applyAlignment="1">
      <alignment vertical="center" wrapText="1"/>
    </xf>
    <xf numFmtId="43" fontId="24" fillId="4" borderId="0" xfId="0" applyNumberFormat="1" applyFont="1" applyFill="1" applyAlignment="1">
      <alignment horizontal="left" vertical="center" wrapText="1" indent="1"/>
    </xf>
    <xf numFmtId="43" fontId="11" fillId="0" borderId="0" xfId="1" applyFont="1" applyAlignment="1">
      <alignment horizontal="center" vertical="center" wrapText="1"/>
    </xf>
    <xf numFmtId="43" fontId="16" fillId="4" borderId="0" xfId="0" applyNumberFormat="1" applyFont="1" applyFill="1"/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left" vertical="center" indent="5"/>
    </xf>
    <xf numFmtId="0" fontId="36" fillId="0" borderId="4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4" xfId="0" applyFont="1" applyBorder="1" applyAlignment="1">
      <alignment vertical="center" wrapText="1"/>
    </xf>
    <xf numFmtId="0" fontId="3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39" fillId="0" borderId="0" xfId="0" applyFont="1" applyAlignment="1">
      <alignment horizontal="left" vertical="center" wrapText="1" indent="2"/>
    </xf>
    <xf numFmtId="0" fontId="38" fillId="0" borderId="0" xfId="0" applyFont="1" applyAlignment="1">
      <alignment vertical="center" wrapText="1"/>
    </xf>
    <xf numFmtId="43" fontId="38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4" fontId="38" fillId="0" borderId="0" xfId="0" applyNumberFormat="1" applyFont="1" applyAlignment="1">
      <alignment vertical="center" wrapText="1"/>
    </xf>
    <xf numFmtId="0" fontId="39" fillId="0" borderId="0" xfId="0" applyFont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4" fontId="39" fillId="0" borderId="0" xfId="0" applyNumberFormat="1" applyFont="1" applyAlignment="1">
      <alignment horizontal="center" vertical="center" wrapText="1"/>
    </xf>
    <xf numFmtId="43" fontId="40" fillId="0" borderId="0" xfId="1" applyFont="1" applyAlignment="1">
      <alignment vertical="center" wrapText="1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/>
    <xf numFmtId="0" fontId="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38" fillId="0" borderId="0" xfId="0" applyFont="1" applyBorder="1" applyAlignment="1">
      <alignment horizontal="center" vertical="center" wrapText="1"/>
    </xf>
    <xf numFmtId="4" fontId="38" fillId="0" borderId="0" xfId="0" applyNumberFormat="1" applyFont="1" applyBorder="1" applyAlignment="1">
      <alignment horizontal="right" vertical="center" wrapText="1"/>
    </xf>
    <xf numFmtId="43" fontId="37" fillId="0" borderId="0" xfId="1" applyFont="1" applyAlignment="1">
      <alignment horizontal="right" vertical="center" wrapText="1"/>
    </xf>
    <xf numFmtId="43" fontId="0" fillId="0" borderId="0" xfId="0" applyNumberFormat="1" applyFont="1"/>
    <xf numFmtId="43" fontId="0" fillId="0" borderId="0" xfId="0" applyNumberFormat="1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top"/>
    </xf>
    <xf numFmtId="43" fontId="0" fillId="0" borderId="2" xfId="0" applyNumberFormat="1" applyFont="1" applyBorder="1" applyAlignment="1">
      <alignment horizontal="center"/>
    </xf>
    <xf numFmtId="43" fontId="0" fillId="0" borderId="0" xfId="0" applyNumberFormat="1" applyFont="1" applyBorder="1" applyAlignment="1">
      <alignment horizontal="center"/>
    </xf>
    <xf numFmtId="43" fontId="37" fillId="0" borderId="0" xfId="1" applyFont="1" applyBorder="1" applyAlignment="1">
      <alignment horizontal="right" vertical="center" wrapText="1"/>
    </xf>
    <xf numFmtId="0" fontId="0" fillId="0" borderId="0" xfId="0" applyFont="1" applyBorder="1"/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43" fontId="41" fillId="0" borderId="0" xfId="0" applyNumberFormat="1" applyFont="1" applyBorder="1" applyAlignment="1">
      <alignment vertical="center"/>
    </xf>
    <xf numFmtId="43" fontId="0" fillId="0" borderId="2" xfId="0" applyNumberFormat="1" applyFont="1" applyBorder="1" applyAlignment="1">
      <alignment vertical="center"/>
    </xf>
    <xf numFmtId="43" fontId="0" fillId="0" borderId="0" xfId="0" applyNumberFormat="1" applyFont="1" applyBorder="1" applyAlignment="1">
      <alignment vertical="center"/>
    </xf>
    <xf numFmtId="4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1" fontId="24" fillId="0" borderId="0" xfId="1" applyNumberFormat="1" applyFont="1" applyAlignment="1">
      <alignment horizontal="center" vertical="center" wrapText="1"/>
    </xf>
    <xf numFmtId="0" fontId="24" fillId="0" borderId="0" xfId="0" applyFont="1" applyAlignment="1">
      <alignment wrapText="1"/>
    </xf>
    <xf numFmtId="43" fontId="24" fillId="0" borderId="0" xfId="1" applyFont="1" applyAlignment="1">
      <alignment horizontal="right" wrapText="1"/>
    </xf>
    <xf numFmtId="1" fontId="24" fillId="0" borderId="0" xfId="1" applyNumberFormat="1" applyFont="1" applyAlignment="1">
      <alignment horizontal="center" wrapText="1"/>
    </xf>
    <xf numFmtId="43" fontId="24" fillId="2" borderId="2" xfId="1" applyFont="1" applyFill="1" applyBorder="1" applyAlignment="1">
      <alignment horizontal="right" vertical="center" wrapText="1"/>
    </xf>
    <xf numFmtId="43" fontId="25" fillId="2" borderId="0" xfId="1" applyFont="1" applyFill="1" applyBorder="1" applyAlignment="1">
      <alignment horizontal="right" vertical="center" wrapText="1"/>
    </xf>
    <xf numFmtId="165" fontId="22" fillId="0" borderId="0" xfId="0" applyNumberFormat="1" applyFont="1"/>
    <xf numFmtId="43" fontId="24" fillId="0" borderId="0" xfId="1" applyFont="1" applyBorder="1" applyAlignment="1">
      <alignment horizontal="right" vertical="center" wrapText="1"/>
    </xf>
    <xf numFmtId="43" fontId="26" fillId="0" borderId="0" xfId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43" fontId="24" fillId="0" borderId="0" xfId="0" applyNumberFormat="1" applyFont="1" applyAlignment="1">
      <alignment horizontal="right" vertical="center" wrapText="1"/>
    </xf>
    <xf numFmtId="43" fontId="24" fillId="0" borderId="0" xfId="0" applyNumberFormat="1" applyFont="1" applyBorder="1" applyAlignment="1">
      <alignment horizontal="right" vertical="center" wrapText="1"/>
    </xf>
    <xf numFmtId="43" fontId="24" fillId="0" borderId="2" xfId="0" applyNumberFormat="1" applyFont="1" applyBorder="1" applyAlignment="1">
      <alignment horizontal="right" vertical="center" wrapText="1"/>
    </xf>
    <xf numFmtId="43" fontId="23" fillId="0" borderId="2" xfId="0" applyNumberFormat="1" applyFont="1" applyBorder="1" applyAlignment="1">
      <alignment vertical="center" wrapText="1"/>
    </xf>
    <xf numFmtId="43" fontId="22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right" vertical="center" wrapText="1"/>
    </xf>
    <xf numFmtId="0" fontId="22" fillId="0" borderId="0" xfId="0" applyFont="1" applyAlignment="1">
      <alignment vertical="top" wrapText="1"/>
    </xf>
    <xf numFmtId="43" fontId="24" fillId="0" borderId="0" xfId="0" applyNumberFormat="1" applyFont="1" applyAlignment="1">
      <alignment horizontal="justify" vertical="center" wrapText="1"/>
    </xf>
    <xf numFmtId="43" fontId="24" fillId="0" borderId="0" xfId="0" applyNumberFormat="1" applyFont="1" applyBorder="1" applyAlignment="1">
      <alignment horizontal="justify" vertical="center" wrapText="1"/>
    </xf>
    <xf numFmtId="43" fontId="24" fillId="0" borderId="0" xfId="0" applyNumberFormat="1" applyFont="1" applyBorder="1" applyAlignment="1">
      <alignment horizontal="center" vertical="center" wrapText="1"/>
    </xf>
    <xf numFmtId="43" fontId="25" fillId="0" borderId="0" xfId="0" applyNumberFormat="1" applyFont="1" applyBorder="1" applyAlignment="1">
      <alignment horizontal="right" vertical="center" wrapText="1"/>
    </xf>
    <xf numFmtId="43" fontId="11" fillId="0" borderId="0" xfId="0" applyNumberFormat="1" applyFont="1" applyBorder="1" applyAlignment="1">
      <alignment horizontal="center" vertical="center" wrapText="1"/>
    </xf>
    <xf numFmtId="43" fontId="11" fillId="0" borderId="0" xfId="0" applyNumberFormat="1" applyFont="1" applyBorder="1" applyAlignment="1">
      <alignment horizontal="right" vertical="center" wrapText="1"/>
    </xf>
    <xf numFmtId="43" fontId="11" fillId="0" borderId="2" xfId="0" applyNumberFormat="1" applyFont="1" applyBorder="1" applyAlignment="1">
      <alignment horizontal="right" vertical="center" wrapText="1"/>
    </xf>
    <xf numFmtId="43" fontId="24" fillId="4" borderId="3" xfId="1" applyFont="1" applyFill="1" applyBorder="1" applyAlignment="1">
      <alignment horizontal="right" vertical="center" wrapText="1"/>
    </xf>
    <xf numFmtId="43" fontId="23" fillId="0" borderId="3" xfId="0" applyNumberFormat="1" applyFont="1" applyBorder="1" applyAlignment="1">
      <alignment horizontal="right"/>
    </xf>
    <xf numFmtId="43" fontId="23" fillId="4" borderId="3" xfId="0" applyNumberFormat="1" applyFont="1" applyFill="1" applyBorder="1" applyAlignment="1">
      <alignment horizontal="right"/>
    </xf>
    <xf numFmtId="43" fontId="42" fillId="0" borderId="0" xfId="0" applyNumberFormat="1" applyFont="1" applyBorder="1" applyAlignment="1">
      <alignment horizontal="right"/>
    </xf>
    <xf numFmtId="1" fontId="43" fillId="0" borderId="0" xfId="0" applyNumberFormat="1" applyFont="1" applyAlignment="1">
      <alignment horizontal="left"/>
    </xf>
    <xf numFmtId="0" fontId="44" fillId="0" borderId="0" xfId="0" applyFont="1" applyAlignment="1">
      <alignment horizontal="left"/>
    </xf>
    <xf numFmtId="4" fontId="44" fillId="0" borderId="0" xfId="0" applyNumberFormat="1" applyFont="1" applyAlignment="1">
      <alignment horizontal="right"/>
    </xf>
    <xf numFmtId="166" fontId="44" fillId="0" borderId="0" xfId="0" applyNumberFormat="1" applyFont="1" applyAlignment="1">
      <alignment horizontal="right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 wrapText="1"/>
    </xf>
    <xf numFmtId="4" fontId="46" fillId="0" borderId="0" xfId="0" applyNumberFormat="1" applyFont="1" applyAlignment="1">
      <alignment horizontal="right"/>
    </xf>
    <xf numFmtId="166" fontId="46" fillId="0" borderId="0" xfId="0" applyNumberFormat="1" applyFont="1" applyAlignment="1">
      <alignment horizontal="right"/>
    </xf>
    <xf numFmtId="0" fontId="46" fillId="0" borderId="0" xfId="0" applyFont="1" applyAlignment="1">
      <alignment horizontal="left" wrapText="1" readingOrder="1"/>
    </xf>
    <xf numFmtId="0" fontId="45" fillId="0" borderId="0" xfId="0" applyFont="1"/>
    <xf numFmtId="4" fontId="45" fillId="0" borderId="0" xfId="0" applyNumberFormat="1" applyFont="1"/>
    <xf numFmtId="4" fontId="47" fillId="0" borderId="0" xfId="0" applyNumberFormat="1" applyFont="1"/>
    <xf numFmtId="4" fontId="49" fillId="0" borderId="0" xfId="0" applyNumberFormat="1" applyFont="1"/>
    <xf numFmtId="0" fontId="44" fillId="0" borderId="0" xfId="0" applyFont="1" applyAlignment="1">
      <alignment horizontal="left" wrapText="1" readingOrder="1"/>
    </xf>
    <xf numFmtId="0" fontId="45" fillId="0" borderId="0" xfId="0" applyFont="1" applyAlignment="1">
      <alignment horizontal="center"/>
    </xf>
    <xf numFmtId="0" fontId="50" fillId="0" borderId="0" xfId="0" applyFont="1"/>
    <xf numFmtId="43" fontId="50" fillId="0" borderId="0" xfId="1" applyFont="1"/>
    <xf numFmtId="4" fontId="50" fillId="0" borderId="0" xfId="0" applyNumberFormat="1" applyFont="1"/>
    <xf numFmtId="4" fontId="51" fillId="0" borderId="0" xfId="0" applyNumberFormat="1" applyFont="1"/>
    <xf numFmtId="4" fontId="50" fillId="4" borderId="0" xfId="0" applyNumberFormat="1" applyFont="1" applyFill="1"/>
    <xf numFmtId="164" fontId="50" fillId="0" borderId="0" xfId="0" applyNumberFormat="1" applyFont="1"/>
    <xf numFmtId="0" fontId="51" fillId="0" borderId="0" xfId="0" applyFont="1"/>
    <xf numFmtId="0" fontId="50" fillId="4" borderId="0" xfId="0" applyFont="1" applyFill="1"/>
    <xf numFmtId="4" fontId="51" fillId="4" borderId="0" xfId="0" applyNumberFormat="1" applyFont="1" applyFill="1"/>
    <xf numFmtId="0" fontId="51" fillId="4" borderId="0" xfId="0" applyFont="1" applyFill="1"/>
    <xf numFmtId="43" fontId="50" fillId="4" borderId="0" xfId="1" applyFont="1" applyFill="1"/>
    <xf numFmtId="0" fontId="9" fillId="0" borderId="11" xfId="0" applyFont="1" applyBorder="1" applyAlignment="1">
      <alignment vertical="top" wrapText="1"/>
    </xf>
    <xf numFmtId="43" fontId="38" fillId="0" borderId="11" xfId="1" applyFont="1" applyBorder="1" applyAlignment="1">
      <alignment vertical="center" wrapText="1"/>
    </xf>
    <xf numFmtId="0" fontId="39" fillId="0" borderId="11" xfId="0" applyFont="1" applyBorder="1" applyAlignment="1">
      <alignment vertical="center" wrapText="1"/>
    </xf>
    <xf numFmtId="43" fontId="39" fillId="0" borderId="12" xfId="1" applyFont="1" applyBorder="1" applyAlignment="1">
      <alignment vertical="center" wrapText="1"/>
    </xf>
    <xf numFmtId="43" fontId="39" fillId="0" borderId="11" xfId="1" applyFont="1" applyBorder="1" applyAlignment="1">
      <alignment vertical="center" wrapText="1"/>
    </xf>
    <xf numFmtId="43" fontId="9" fillId="0" borderId="12" xfId="1" applyFont="1" applyBorder="1" applyAlignment="1">
      <alignment horizontal="right"/>
    </xf>
    <xf numFmtId="43" fontId="38" fillId="0" borderId="2" xfId="0" applyNumberFormat="1" applyFont="1" applyBorder="1" applyAlignment="1">
      <alignment horizontal="center" vertical="center" wrapText="1"/>
    </xf>
    <xf numFmtId="0" fontId="38" fillId="0" borderId="13" xfId="0" applyFont="1" applyBorder="1" applyAlignment="1">
      <alignment vertical="center" wrapText="1"/>
    </xf>
    <xf numFmtId="4" fontId="39" fillId="0" borderId="3" xfId="0" applyNumberFormat="1" applyFont="1" applyBorder="1" applyAlignment="1">
      <alignment horizontal="right" vertical="center"/>
    </xf>
    <xf numFmtId="0" fontId="38" fillId="0" borderId="14" xfId="0" applyFont="1" applyBorder="1" applyAlignment="1">
      <alignment horizontal="center" vertical="center" wrapText="1"/>
    </xf>
    <xf numFmtId="4" fontId="38" fillId="0" borderId="14" xfId="0" applyNumberFormat="1" applyFont="1" applyBorder="1" applyAlignment="1">
      <alignment horizontal="right" vertical="center" wrapText="1"/>
    </xf>
    <xf numFmtId="43" fontId="38" fillId="0" borderId="12" xfId="1" applyFont="1" applyBorder="1" applyAlignment="1">
      <alignment vertical="center" wrapText="1"/>
    </xf>
    <xf numFmtId="0" fontId="39" fillId="0" borderId="2" xfId="0" applyFont="1" applyBorder="1" applyAlignment="1">
      <alignment horizontal="left" vertical="center" wrapText="1" indent="4"/>
    </xf>
    <xf numFmtId="4" fontId="38" fillId="0" borderId="2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13" xfId="0" applyFont="1" applyBorder="1" applyAlignment="1">
      <alignment vertical="center" wrapText="1"/>
    </xf>
    <xf numFmtId="0" fontId="39" fillId="0" borderId="15" xfId="0" applyFont="1" applyBorder="1" applyAlignment="1">
      <alignment vertical="center" wrapText="1"/>
    </xf>
    <xf numFmtId="0" fontId="38" fillId="0" borderId="15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 indent="1"/>
    </xf>
    <xf numFmtId="0" fontId="29" fillId="0" borderId="6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3" fontId="0" fillId="0" borderId="0" xfId="0" applyNumberFormat="1" applyFont="1" applyBorder="1" applyAlignment="1">
      <alignment vertical="center"/>
    </xf>
    <xf numFmtId="43" fontId="0" fillId="0" borderId="6" xfId="0" applyNumberFormat="1" applyFont="1" applyBorder="1" applyAlignment="1">
      <alignment vertical="center"/>
    </xf>
    <xf numFmtId="0" fontId="13" fillId="0" borderId="0" xfId="0" applyFont="1" applyAlignment="1">
      <alignment horizontal="left" wrapText="1" readingOrder="1"/>
    </xf>
    <xf numFmtId="4" fontId="46" fillId="0" borderId="0" xfId="0" applyNumberFormat="1" applyFont="1" applyAlignment="1">
      <alignment horizontal="right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45" fillId="0" borderId="8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4" fillId="0" borderId="0" xfId="0" applyFont="1" applyAlignment="1">
      <alignment horizontal="left" wrapText="1" readingOrder="1"/>
    </xf>
    <xf numFmtId="4" fontId="48" fillId="0" borderId="0" xfId="0" applyNumberFormat="1" applyFont="1" applyAlignment="1">
      <alignment horizontal="right"/>
    </xf>
    <xf numFmtId="4" fontId="44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 readingOrder="1"/>
    </xf>
    <xf numFmtId="0" fontId="15" fillId="0" borderId="7" xfId="0" applyFont="1" applyBorder="1" applyAlignment="1">
      <alignment horizontal="center" wrapText="1" readingOrder="1"/>
    </xf>
    <xf numFmtId="0" fontId="15" fillId="0" borderId="0" xfId="0" applyFont="1" applyAlignment="1">
      <alignment horizontal="left" wrapText="1" readingOrder="1"/>
    </xf>
    <xf numFmtId="0" fontId="15" fillId="0" borderId="8" xfId="0" applyFont="1" applyBorder="1" applyAlignment="1">
      <alignment horizontal="center" wrapText="1" readingOrder="1"/>
    </xf>
    <xf numFmtId="0" fontId="15" fillId="0" borderId="0" xfId="0" applyFont="1" applyAlignment="1">
      <alignment horizont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428626</xdr:colOff>
      <xdr:row>1</xdr:row>
      <xdr:rowOff>142875</xdr:rowOff>
    </xdr:from>
    <xdr:ext cx="3533774" cy="923926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9B0F755-EBD0-4390-89B7-34E3B2473FD2}"/>
            </a:ext>
          </a:extLst>
        </xdr:cNvPr>
        <xdr:cNvSpPr txBox="1"/>
      </xdr:nvSpPr>
      <xdr:spPr>
        <a:xfrm>
          <a:off x="1952626" y="333375"/>
          <a:ext cx="3533774" cy="9239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1100" b="1"/>
            <a:t>Ayuntamiento Municipal de </a:t>
          </a:r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San Francisco</a:t>
          </a:r>
          <a:r>
            <a:rPr lang="es-D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Macoris</a:t>
          </a:r>
          <a:r>
            <a:rPr lang="es-DO" sz="1100" b="1"/>
            <a:t> Notas  a los Estado Financieros</a:t>
          </a:r>
        </a:p>
        <a:p>
          <a:pPr algn="ctr"/>
          <a:r>
            <a:rPr lang="es-DO" sz="1100" b="1"/>
            <a:t>Al 31</a:t>
          </a:r>
          <a:r>
            <a:rPr lang="es-DO" sz="1100" b="1" baseline="0"/>
            <a:t> de Diceimbre </a:t>
          </a:r>
          <a:r>
            <a:rPr lang="es-DO" sz="1100" b="1"/>
            <a:t>2022</a:t>
          </a:r>
          <a:r>
            <a:rPr lang="es-DO" sz="1100" b="1" baseline="0"/>
            <a:t> y 2021</a:t>
          </a:r>
          <a:r>
            <a:rPr lang="es-DO" sz="1100" b="1"/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247651</xdr:colOff>
      <xdr:row>1</xdr:row>
      <xdr:rowOff>114300</xdr:rowOff>
    </xdr:from>
    <xdr:ext cx="3238499" cy="923926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71651" y="304800"/>
          <a:ext cx="3238499" cy="923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1100" b="1"/>
            <a:t>Ayuntamiento Municipal de </a:t>
          </a:r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San Francisco</a:t>
          </a:r>
          <a:r>
            <a:rPr lang="es-D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Macoris</a:t>
          </a:r>
          <a:r>
            <a:rPr lang="es-DO" sz="1100" b="1"/>
            <a:t> Notas  a los Estado Financieros</a:t>
          </a:r>
        </a:p>
        <a:p>
          <a:pPr algn="ctr"/>
          <a:r>
            <a:rPr lang="es-DO" sz="1100" b="1"/>
            <a:t>Al 31</a:t>
          </a:r>
          <a:r>
            <a:rPr lang="es-DO" sz="1100" b="1" baseline="0"/>
            <a:t> de Diceimbre </a:t>
          </a:r>
          <a:r>
            <a:rPr lang="es-DO" sz="1100" b="1"/>
            <a:t>2021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247651</xdr:colOff>
      <xdr:row>1</xdr:row>
      <xdr:rowOff>114300</xdr:rowOff>
    </xdr:from>
    <xdr:ext cx="3238499" cy="923926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DB7A4D8-2618-4167-88F2-FDC976CC862B}"/>
            </a:ext>
          </a:extLst>
        </xdr:cNvPr>
        <xdr:cNvSpPr txBox="1"/>
      </xdr:nvSpPr>
      <xdr:spPr>
        <a:xfrm>
          <a:off x="1076326" y="304800"/>
          <a:ext cx="3238499" cy="923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1100" b="1"/>
            <a:t>Ayuntamiento Municipal de </a:t>
          </a:r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San Francisco</a:t>
          </a:r>
          <a:r>
            <a:rPr lang="es-D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Macoris</a:t>
          </a:r>
          <a:r>
            <a:rPr lang="es-DO" sz="1100" b="1"/>
            <a:t> Notas  a los Estado Financieros</a:t>
          </a:r>
        </a:p>
        <a:p>
          <a:pPr algn="ctr"/>
          <a:r>
            <a:rPr lang="es-DO" sz="1100" b="1"/>
            <a:t>Al 31</a:t>
          </a:r>
          <a:r>
            <a:rPr lang="es-DO" sz="1100" b="1" baseline="0"/>
            <a:t> de Diceimbre </a:t>
          </a:r>
          <a:r>
            <a:rPr lang="es-DO" sz="1100" b="1"/>
            <a:t>2021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46" workbookViewId="0">
      <selection activeCell="B31" sqref="B31"/>
    </sheetView>
  </sheetViews>
  <sheetFormatPr baseColWidth="10" defaultRowHeight="24.95" customHeight="1" x14ac:dyDescent="0.35"/>
  <cols>
    <col min="1" max="1" width="62" style="106" customWidth="1"/>
    <col min="2" max="2" width="28" style="106" customWidth="1"/>
    <col min="3" max="3" width="22.5703125" style="106" customWidth="1"/>
    <col min="4" max="4" width="28.5703125" style="106" customWidth="1"/>
    <col min="5" max="5" width="29.7109375" style="106" hidden="1" customWidth="1"/>
    <col min="6" max="6" width="0.28515625" style="106" hidden="1" customWidth="1"/>
    <col min="7" max="7" width="21" style="106" bestFit="1" customWidth="1"/>
    <col min="8" max="16384" width="11.42578125" style="106"/>
  </cols>
  <sheetData>
    <row r="1" spans="1:5" ht="24.95" customHeight="1" x14ac:dyDescent="0.35">
      <c r="A1" s="317" t="s">
        <v>225</v>
      </c>
      <c r="B1" s="317"/>
      <c r="C1" s="317"/>
      <c r="D1" s="317"/>
      <c r="E1" s="317"/>
    </row>
    <row r="2" spans="1:5" ht="24.95" customHeight="1" x14ac:dyDescent="0.35">
      <c r="A2" s="317" t="s">
        <v>915</v>
      </c>
      <c r="B2" s="317"/>
      <c r="C2" s="317"/>
      <c r="D2" s="317"/>
      <c r="E2" s="317"/>
    </row>
    <row r="3" spans="1:5" ht="24.95" customHeight="1" x14ac:dyDescent="0.35">
      <c r="A3" s="317" t="s">
        <v>944</v>
      </c>
      <c r="B3" s="317"/>
      <c r="C3" s="317"/>
      <c r="D3" s="317"/>
      <c r="E3" s="317"/>
    </row>
    <row r="4" spans="1:5" ht="24.95" customHeight="1" x14ac:dyDescent="0.35">
      <c r="A4" s="317" t="s">
        <v>916</v>
      </c>
      <c r="B4" s="317"/>
      <c r="C4" s="317"/>
      <c r="D4" s="317"/>
      <c r="E4" s="317"/>
    </row>
    <row r="5" spans="1:5" ht="24.95" customHeight="1" x14ac:dyDescent="0.35">
      <c r="A5" s="28"/>
      <c r="B5" s="28"/>
      <c r="C5" s="28"/>
      <c r="D5" s="28"/>
      <c r="E5" s="28"/>
    </row>
    <row r="6" spans="1:5" ht="24.95" customHeight="1" x14ac:dyDescent="0.35">
      <c r="A6" s="28"/>
      <c r="B6" s="28"/>
      <c r="C6" s="28"/>
      <c r="D6" s="28"/>
      <c r="E6" s="28"/>
    </row>
    <row r="7" spans="1:5" ht="24.95" customHeight="1" x14ac:dyDescent="0.35">
      <c r="A7" s="107"/>
      <c r="B7" s="108">
        <v>2022</v>
      </c>
      <c r="C7" s="109">
        <v>2021</v>
      </c>
      <c r="D7" s="109"/>
      <c r="E7" s="109">
        <v>2020</v>
      </c>
    </row>
    <row r="8" spans="1:5" ht="24.95" customHeight="1" x14ac:dyDescent="0.35">
      <c r="A8" s="110" t="s">
        <v>917</v>
      </c>
      <c r="B8" s="110"/>
      <c r="C8" s="107"/>
      <c r="D8" s="107"/>
      <c r="E8" s="107"/>
    </row>
    <row r="9" spans="1:5" ht="24.95" customHeight="1" x14ac:dyDescent="0.35">
      <c r="A9" s="110" t="s">
        <v>918</v>
      </c>
      <c r="B9" s="110"/>
      <c r="C9" s="107"/>
      <c r="D9" s="107"/>
      <c r="E9" s="107"/>
    </row>
    <row r="10" spans="1:5" ht="24.95" customHeight="1" x14ac:dyDescent="0.35">
      <c r="A10" s="111" t="s">
        <v>919</v>
      </c>
      <c r="B10" s="196">
        <f>+'Estado de Flujo de efectivo'!B34</f>
        <v>122132628.92999996</v>
      </c>
      <c r="C10" s="112">
        <v>152843933.09</v>
      </c>
      <c r="D10" s="113"/>
      <c r="E10" s="114">
        <v>69788964.25</v>
      </c>
    </row>
    <row r="11" spans="1:5" ht="24.95" customHeight="1" x14ac:dyDescent="0.35">
      <c r="A11" s="111" t="s">
        <v>920</v>
      </c>
      <c r="B11" s="133">
        <f>'NOTAS 2022'!G22</f>
        <v>9320879</v>
      </c>
      <c r="C11" s="112">
        <v>2536500</v>
      </c>
      <c r="D11" s="113"/>
      <c r="E11" s="114">
        <v>6386187</v>
      </c>
    </row>
    <row r="12" spans="1:5" ht="24.95" customHeight="1" x14ac:dyDescent="0.35">
      <c r="A12" s="111" t="s">
        <v>921</v>
      </c>
      <c r="B12" s="133">
        <f>'NOTAS 2022'!G44</f>
        <v>705682.07</v>
      </c>
      <c r="C12" s="115">
        <v>630040.11</v>
      </c>
      <c r="D12" s="113"/>
      <c r="E12" s="116">
        <v>496585.93</v>
      </c>
    </row>
    <row r="13" spans="1:5" ht="24.95" customHeight="1" thickBot="1" x14ac:dyDescent="0.4">
      <c r="A13" s="110" t="s">
        <v>922</v>
      </c>
      <c r="B13" s="184">
        <f>SUM(B10:B12)</f>
        <v>132159189.99999996</v>
      </c>
      <c r="C13" s="117">
        <f>SUM(C10:C12)</f>
        <v>156010473.20000002</v>
      </c>
      <c r="D13" s="109"/>
      <c r="E13" s="118">
        <f>SUM(E10:E12)</f>
        <v>76671737.180000007</v>
      </c>
    </row>
    <row r="14" spans="1:5" ht="24.95" customHeight="1" x14ac:dyDescent="0.35">
      <c r="A14" s="110"/>
      <c r="B14" s="110"/>
      <c r="C14" s="119"/>
      <c r="D14" s="109"/>
      <c r="E14" s="109"/>
    </row>
    <row r="15" spans="1:5" ht="24.95" customHeight="1" x14ac:dyDescent="0.35">
      <c r="A15" s="110" t="s">
        <v>923</v>
      </c>
      <c r="B15" s="110"/>
      <c r="C15" s="120"/>
      <c r="D15" s="121"/>
      <c r="E15" s="121"/>
    </row>
    <row r="16" spans="1:5" ht="24.95" customHeight="1" x14ac:dyDescent="0.35">
      <c r="A16" s="111" t="s">
        <v>924</v>
      </c>
      <c r="B16" s="133">
        <f>'NOTAS 2022'!J63</f>
        <v>286493844.83319998</v>
      </c>
      <c r="C16" s="112">
        <v>161829847.08000001</v>
      </c>
      <c r="D16" s="113"/>
      <c r="E16" s="112">
        <v>135018320.13999999</v>
      </c>
    </row>
    <row r="17" spans="1:5" ht="24.95" customHeight="1" x14ac:dyDescent="0.35">
      <c r="A17" s="111" t="s">
        <v>52</v>
      </c>
      <c r="B17" s="185">
        <v>0</v>
      </c>
      <c r="C17" s="112">
        <v>50353.86</v>
      </c>
      <c r="D17" s="113"/>
      <c r="E17" s="112">
        <v>50353.86</v>
      </c>
    </row>
    <row r="18" spans="1:5" ht="24.95" customHeight="1" x14ac:dyDescent="0.35">
      <c r="A18" s="110" t="s">
        <v>925</v>
      </c>
      <c r="B18" s="186">
        <f>SUM(B16:B17)</f>
        <v>286493844.83319998</v>
      </c>
      <c r="C18" s="187">
        <f>SUM(C16:C17)</f>
        <v>161880200.94000003</v>
      </c>
      <c r="D18" s="109"/>
      <c r="E18" s="122">
        <f>SUM(E16:E17)</f>
        <v>135068674</v>
      </c>
    </row>
    <row r="19" spans="1:5" ht="24.95" customHeight="1" x14ac:dyDescent="0.35">
      <c r="A19" s="110"/>
      <c r="B19" s="110"/>
      <c r="C19" s="122"/>
      <c r="D19" s="109"/>
      <c r="E19" s="119"/>
    </row>
    <row r="20" spans="1:5" ht="24.95" customHeight="1" thickBot="1" x14ac:dyDescent="0.4">
      <c r="A20" s="110" t="s">
        <v>926</v>
      </c>
      <c r="B20" s="184">
        <f>B13+B18</f>
        <v>418653034.83319992</v>
      </c>
      <c r="C20" s="123">
        <f>+C13+C18</f>
        <v>317890674.14000005</v>
      </c>
      <c r="D20" s="109"/>
      <c r="E20" s="123">
        <f>+E13+E18</f>
        <v>211740411.18000001</v>
      </c>
    </row>
    <row r="21" spans="1:5" ht="24.95" customHeight="1" x14ac:dyDescent="0.35">
      <c r="A21" s="110"/>
      <c r="B21" s="110"/>
      <c r="C21" s="124"/>
      <c r="D21" s="109"/>
      <c r="E21" s="124"/>
    </row>
    <row r="22" spans="1:5" ht="24.95" customHeight="1" x14ac:dyDescent="0.35">
      <c r="A22" s="318" t="s">
        <v>927</v>
      </c>
      <c r="B22" s="125"/>
      <c r="C22" s="107"/>
      <c r="D22" s="107"/>
      <c r="E22" s="107"/>
    </row>
    <row r="23" spans="1:5" ht="24.95" customHeight="1" x14ac:dyDescent="0.35">
      <c r="A23" s="318"/>
      <c r="B23" s="125"/>
      <c r="C23" s="126"/>
      <c r="D23" s="126"/>
      <c r="E23" s="126"/>
    </row>
    <row r="24" spans="1:5" ht="24.95" customHeight="1" x14ac:dyDescent="0.35">
      <c r="A24" s="111" t="s">
        <v>928</v>
      </c>
      <c r="B24" s="188">
        <v>32555691.649999999</v>
      </c>
      <c r="C24" s="188">
        <v>32555691.649999999</v>
      </c>
      <c r="D24" s="113"/>
      <c r="E24" s="112">
        <v>18374356.510000002</v>
      </c>
    </row>
    <row r="25" spans="1:5" ht="24.95" customHeight="1" x14ac:dyDescent="0.35">
      <c r="A25" s="111" t="s">
        <v>929</v>
      </c>
      <c r="B25" s="111"/>
      <c r="C25" s="113">
        <v>0</v>
      </c>
      <c r="D25" s="113"/>
      <c r="E25" s="113">
        <v>0</v>
      </c>
    </row>
    <row r="26" spans="1:5" ht="24.95" customHeight="1" x14ac:dyDescent="0.35">
      <c r="A26" s="111" t="s">
        <v>930</v>
      </c>
      <c r="B26" s="196">
        <f>C26</f>
        <v>39123982.490000002</v>
      </c>
      <c r="C26" s="194">
        <v>39123982.490000002</v>
      </c>
      <c r="D26" s="113"/>
      <c r="E26" s="127">
        <v>34546385.18</v>
      </c>
    </row>
    <row r="27" spans="1:5" ht="24.95" customHeight="1" thickBot="1" x14ac:dyDescent="0.4">
      <c r="A27" s="110" t="s">
        <v>931</v>
      </c>
      <c r="B27" s="195">
        <f>SUM(B24:B26)</f>
        <v>71679674.140000001</v>
      </c>
      <c r="C27" s="117">
        <f>SUM(C24:C26)</f>
        <v>71679674.140000001</v>
      </c>
      <c r="D27" s="109"/>
      <c r="E27" s="117">
        <f>SUM(E24:E26)</f>
        <v>52920741.689999998</v>
      </c>
    </row>
    <row r="28" spans="1:5" ht="24.95" customHeight="1" x14ac:dyDescent="0.35">
      <c r="A28" s="110"/>
      <c r="B28" s="110"/>
      <c r="C28" s="109"/>
      <c r="D28" s="109"/>
      <c r="E28" s="109"/>
    </row>
    <row r="29" spans="1:5" ht="24.95" customHeight="1" x14ac:dyDescent="0.35">
      <c r="A29" s="110" t="s">
        <v>932</v>
      </c>
      <c r="B29" s="110"/>
      <c r="C29" s="107"/>
      <c r="D29" s="107"/>
      <c r="E29" s="107"/>
    </row>
    <row r="30" spans="1:5" ht="24.95" customHeight="1" x14ac:dyDescent="0.35">
      <c r="A30" s="111" t="s">
        <v>933</v>
      </c>
      <c r="B30" s="196">
        <v>0</v>
      </c>
      <c r="C30" s="113">
        <v>0</v>
      </c>
      <c r="D30" s="113"/>
      <c r="E30" s="113">
        <v>0</v>
      </c>
    </row>
    <row r="31" spans="1:5" ht="24.95" customHeight="1" x14ac:dyDescent="0.35">
      <c r="A31" s="111" t="s">
        <v>934</v>
      </c>
      <c r="B31" s="196">
        <f>C31</f>
        <v>25146512.420000002</v>
      </c>
      <c r="C31" s="194">
        <v>25146512.420000002</v>
      </c>
      <c r="D31" s="113"/>
      <c r="E31" s="127">
        <v>19065602.399999999</v>
      </c>
    </row>
    <row r="32" spans="1:5" ht="24.95" customHeight="1" x14ac:dyDescent="0.35">
      <c r="A32" s="110" t="s">
        <v>935</v>
      </c>
      <c r="B32" s="186">
        <f>SUM(B30:B31)</f>
        <v>25146512.420000002</v>
      </c>
      <c r="C32" s="127">
        <v>25146512.420000002</v>
      </c>
      <c r="D32" s="109"/>
      <c r="E32" s="117">
        <f>SUM(E30:E31)</f>
        <v>19065602.399999999</v>
      </c>
    </row>
    <row r="33" spans="1:7" ht="24.95" customHeight="1" x14ac:dyDescent="0.35">
      <c r="A33" s="110"/>
      <c r="B33" s="110"/>
      <c r="C33" s="119"/>
      <c r="D33" s="109"/>
      <c r="E33" s="119"/>
    </row>
    <row r="34" spans="1:7" ht="24.95" customHeight="1" thickBot="1" x14ac:dyDescent="0.4">
      <c r="A34" s="110" t="s">
        <v>936</v>
      </c>
      <c r="B34" s="184">
        <f>B27+B32</f>
        <v>96826186.560000002</v>
      </c>
      <c r="C34" s="128">
        <f>+C27+C32</f>
        <v>96826186.560000002</v>
      </c>
      <c r="D34" s="197"/>
      <c r="E34" s="128"/>
      <c r="G34" s="167"/>
    </row>
    <row r="35" spans="1:7" ht="24.95" customHeight="1" x14ac:dyDescent="0.35">
      <c r="A35" s="110"/>
      <c r="B35" s="110"/>
      <c r="C35" s="109"/>
      <c r="D35" s="109"/>
      <c r="E35" s="109"/>
      <c r="G35" s="167"/>
    </row>
    <row r="36" spans="1:7" ht="24.95" customHeight="1" x14ac:dyDescent="0.35">
      <c r="A36" s="110" t="s">
        <v>937</v>
      </c>
      <c r="B36" s="110"/>
      <c r="C36" s="107"/>
      <c r="D36" s="107"/>
      <c r="E36" s="107"/>
    </row>
    <row r="37" spans="1:7" ht="24.95" customHeight="1" x14ac:dyDescent="0.35">
      <c r="A37" s="111" t="s">
        <v>946</v>
      </c>
      <c r="B37" s="112">
        <v>-48833336.420000002</v>
      </c>
      <c r="C37" s="112">
        <v>-48833336.420000002</v>
      </c>
      <c r="D37" s="113"/>
      <c r="E37" s="112">
        <v>-48833336.420000002</v>
      </c>
    </row>
    <row r="38" spans="1:7" ht="24.95" customHeight="1" x14ac:dyDescent="0.35">
      <c r="A38" s="134" t="s">
        <v>938</v>
      </c>
      <c r="B38" s="112">
        <f>'Estado de Rendimiento'!B27</f>
        <v>99163064.753199935</v>
      </c>
      <c r="C38" s="112">
        <v>130143756.91</v>
      </c>
      <c r="D38" s="165">
        <f>+B20-B34</f>
        <v>321826848.27319992</v>
      </c>
      <c r="E38" s="112">
        <v>97251994.319999993</v>
      </c>
    </row>
    <row r="39" spans="1:7" ht="24.95" customHeight="1" x14ac:dyDescent="0.35">
      <c r="A39" s="111" t="s">
        <v>945</v>
      </c>
      <c r="B39" s="133">
        <f>C38+C39</f>
        <v>269897824</v>
      </c>
      <c r="C39" s="112">
        <v>139754067.09</v>
      </c>
      <c r="D39" s="165">
        <f>B41-B34</f>
        <v>320227552.33319992</v>
      </c>
      <c r="E39" s="112">
        <v>91335409.189999998</v>
      </c>
    </row>
    <row r="40" spans="1:7" ht="24.95" customHeight="1" x14ac:dyDescent="0.35">
      <c r="A40" s="125" t="s">
        <v>939</v>
      </c>
      <c r="B40" s="159">
        <f>SUM(B37:B39)</f>
        <v>320227552.33319992</v>
      </c>
      <c r="C40" s="122">
        <f>SUM(C37:C39)</f>
        <v>221064487.57999998</v>
      </c>
      <c r="D40" s="166">
        <f>D38-D39</f>
        <v>1599295.9399999976</v>
      </c>
      <c r="E40" s="122">
        <f>SUM(E37:E39)</f>
        <v>139754067.08999997</v>
      </c>
    </row>
    <row r="41" spans="1:7" ht="24.95" customHeight="1" x14ac:dyDescent="0.35">
      <c r="A41" s="110" t="s">
        <v>940</v>
      </c>
      <c r="B41" s="160">
        <f>B40+B34</f>
        <v>417053738.89319992</v>
      </c>
      <c r="C41" s="128">
        <f>+C34+C40</f>
        <v>317890674.13999999</v>
      </c>
      <c r="D41" s="109"/>
      <c r="E41" s="128">
        <f>+E34+E40</f>
        <v>139754067.08999997</v>
      </c>
    </row>
    <row r="43" spans="1:7" ht="24.95" customHeight="1" x14ac:dyDescent="0.35">
      <c r="A43" s="129"/>
      <c r="B43" s="129"/>
    </row>
    <row r="45" spans="1:7" ht="24.95" customHeight="1" x14ac:dyDescent="0.35">
      <c r="A45" s="130" t="s">
        <v>941</v>
      </c>
      <c r="B45" s="130"/>
      <c r="C45" s="131" t="s">
        <v>950</v>
      </c>
      <c r="D45" s="131"/>
      <c r="E45" s="131"/>
    </row>
    <row r="46" spans="1:7" ht="24.95" customHeight="1" x14ac:dyDescent="0.35">
      <c r="A46" s="132" t="s">
        <v>252</v>
      </c>
      <c r="B46" s="132"/>
      <c r="C46" s="316" t="s">
        <v>951</v>
      </c>
      <c r="D46" s="316"/>
      <c r="E46" s="316"/>
    </row>
    <row r="49" spans="1:5" ht="24.95" customHeight="1" x14ac:dyDescent="0.35">
      <c r="A49" s="130" t="s">
        <v>942</v>
      </c>
      <c r="B49" s="130"/>
      <c r="C49" s="131" t="s">
        <v>952</v>
      </c>
      <c r="D49" s="131"/>
      <c r="E49" s="131"/>
    </row>
    <row r="50" spans="1:5" ht="24.95" customHeight="1" x14ac:dyDescent="0.35">
      <c r="A50" s="132" t="s">
        <v>943</v>
      </c>
      <c r="B50" s="132"/>
      <c r="C50" s="316" t="s">
        <v>953</v>
      </c>
      <c r="D50" s="316"/>
      <c r="E50" s="316"/>
    </row>
  </sheetData>
  <mergeCells count="7">
    <mergeCell ref="C50:E50"/>
    <mergeCell ref="A1:E1"/>
    <mergeCell ref="A2:E2"/>
    <mergeCell ref="A3:E3"/>
    <mergeCell ref="A4:E4"/>
    <mergeCell ref="A22:A23"/>
    <mergeCell ref="C46:E4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30"/>
  <sheetViews>
    <sheetView workbookViewId="0">
      <selection activeCell="D1" sqref="D1"/>
    </sheetView>
  </sheetViews>
  <sheetFormatPr baseColWidth="10" defaultRowHeight="15" x14ac:dyDescent="0.25"/>
  <cols>
    <col min="1" max="1" width="34" bestFit="1" customWidth="1"/>
    <col min="3" max="3" width="14.140625" bestFit="1" customWidth="1"/>
    <col min="4" max="4" width="13.85546875" customWidth="1"/>
    <col min="5" max="5" width="14" customWidth="1"/>
    <col min="6" max="6" width="20.140625" customWidth="1"/>
    <col min="7" max="7" width="15.140625" bestFit="1" customWidth="1"/>
    <col min="8" max="8" width="17.5703125" customWidth="1"/>
    <col min="9" max="11" width="15.140625" bestFit="1" customWidth="1"/>
  </cols>
  <sheetData>
    <row r="4" spans="1:9" x14ac:dyDescent="0.25">
      <c r="A4" t="s">
        <v>290</v>
      </c>
    </row>
    <row r="5" spans="1:9" ht="45" x14ac:dyDescent="0.25">
      <c r="A5" s="30"/>
      <c r="B5" s="30" t="s">
        <v>32</v>
      </c>
      <c r="C5" s="30" t="s">
        <v>33</v>
      </c>
      <c r="D5" s="31" t="s">
        <v>291</v>
      </c>
      <c r="E5" s="31" t="s">
        <v>292</v>
      </c>
      <c r="F5" s="31" t="s">
        <v>293</v>
      </c>
      <c r="G5" s="31" t="s">
        <v>294</v>
      </c>
      <c r="H5" s="31" t="s">
        <v>295</v>
      </c>
      <c r="I5" s="30" t="s">
        <v>11</v>
      </c>
    </row>
    <row r="6" spans="1:9" x14ac:dyDescent="0.25">
      <c r="A6" s="32" t="s">
        <v>296</v>
      </c>
      <c r="B6" s="33">
        <v>1</v>
      </c>
      <c r="C6" s="33">
        <v>48555638.990000002</v>
      </c>
      <c r="D6" s="33">
        <v>2495717.84</v>
      </c>
      <c r="E6" s="33">
        <v>3616600.62</v>
      </c>
      <c r="F6" s="33">
        <v>3410809.26</v>
      </c>
      <c r="G6" s="33">
        <v>53408031.509999998</v>
      </c>
      <c r="H6" s="33">
        <v>23531520.920000002</v>
      </c>
      <c r="I6" s="33">
        <f>SUM(B6:H6)</f>
        <v>135018320.13999999</v>
      </c>
    </row>
    <row r="7" spans="1:9" x14ac:dyDescent="0.25">
      <c r="A7" s="32" t="s">
        <v>39</v>
      </c>
      <c r="B7" s="33"/>
      <c r="C7" s="33">
        <v>11586674.51</v>
      </c>
      <c r="D7" s="33">
        <v>17675794.010000002</v>
      </c>
      <c r="E7" s="33">
        <v>1059618.53</v>
      </c>
      <c r="F7" s="33">
        <v>475012.94</v>
      </c>
      <c r="G7" s="33">
        <v>3026634.9</v>
      </c>
      <c r="H7" s="33">
        <v>13261054.24</v>
      </c>
      <c r="I7" s="33">
        <f t="shared" ref="I7" si="0">SUM(B7:H7)</f>
        <v>47084789.13000001</v>
      </c>
    </row>
    <row r="8" spans="1:9" x14ac:dyDescent="0.25">
      <c r="A8" s="32" t="s">
        <v>297</v>
      </c>
      <c r="B8" s="33"/>
      <c r="C8" s="33"/>
      <c r="D8" s="33"/>
      <c r="E8" s="33"/>
      <c r="F8" s="33"/>
      <c r="G8" s="33"/>
      <c r="H8" s="33"/>
      <c r="I8" s="33">
        <f>SUM(B8:H8)</f>
        <v>0</v>
      </c>
    </row>
    <row r="9" spans="1:9" x14ac:dyDescent="0.25">
      <c r="A9" s="32" t="s">
        <v>41</v>
      </c>
      <c r="B9" s="33">
        <v>-1</v>
      </c>
      <c r="C9" s="33">
        <v>-1</v>
      </c>
      <c r="D9" s="33">
        <v>-1</v>
      </c>
      <c r="E9" s="33">
        <v>-1</v>
      </c>
      <c r="F9" s="33">
        <v>-1</v>
      </c>
      <c r="G9" s="33">
        <v>-1</v>
      </c>
      <c r="H9" s="34">
        <v>-1</v>
      </c>
      <c r="I9" s="33">
        <f t="shared" ref="I9:I11" si="1">SUM(B9:H9)</f>
        <v>-7</v>
      </c>
    </row>
    <row r="10" spans="1:9" x14ac:dyDescent="0.25">
      <c r="A10" s="32" t="s">
        <v>42</v>
      </c>
      <c r="B10" s="33"/>
      <c r="C10" s="33"/>
      <c r="D10" s="33"/>
      <c r="E10" s="33"/>
      <c r="F10" s="33"/>
      <c r="G10" s="33"/>
      <c r="H10" s="33"/>
      <c r="I10" s="33">
        <f t="shared" si="1"/>
        <v>0</v>
      </c>
    </row>
    <row r="11" spans="1:9" x14ac:dyDescent="0.25">
      <c r="A11" s="32" t="s">
        <v>43</v>
      </c>
      <c r="B11" s="33"/>
      <c r="C11" s="33">
        <v>17556127.300000001</v>
      </c>
      <c r="D11" s="33"/>
      <c r="E11" s="33"/>
      <c r="F11" s="33"/>
      <c r="G11" s="33"/>
      <c r="H11" s="33">
        <v>-17556127.300000001</v>
      </c>
      <c r="I11" s="33">
        <f t="shared" si="1"/>
        <v>0</v>
      </c>
    </row>
    <row r="12" spans="1:9" x14ac:dyDescent="0.25">
      <c r="A12" s="32" t="s">
        <v>298</v>
      </c>
      <c r="B12" s="35"/>
      <c r="C12" s="35">
        <f t="shared" ref="C12:I12" si="2">SUM(C6:C11)</f>
        <v>77698439.799999997</v>
      </c>
      <c r="D12" s="35">
        <f>SUM(D6:D11)</f>
        <v>20171510.850000001</v>
      </c>
      <c r="E12" s="35">
        <f t="shared" si="2"/>
        <v>4676218.1500000004</v>
      </c>
      <c r="F12" s="35">
        <f t="shared" si="2"/>
        <v>3885821.1999999997</v>
      </c>
      <c r="G12" s="35">
        <f t="shared" si="2"/>
        <v>56434665.409999996</v>
      </c>
      <c r="H12" s="35">
        <f>SUM(H6:H11)</f>
        <v>19236446.860000003</v>
      </c>
      <c r="I12" s="35">
        <f t="shared" si="2"/>
        <v>182103102.26999998</v>
      </c>
    </row>
    <row r="13" spans="1:9" x14ac:dyDescent="0.25">
      <c r="A13" s="36"/>
      <c r="B13" s="37"/>
      <c r="C13" s="37"/>
      <c r="D13" s="37"/>
      <c r="E13" s="37"/>
      <c r="F13" s="37"/>
      <c r="G13" s="37"/>
      <c r="H13" s="37"/>
      <c r="I13" s="37"/>
    </row>
    <row r="14" spans="1:9" x14ac:dyDescent="0.25">
      <c r="A14" s="32" t="s">
        <v>299</v>
      </c>
      <c r="B14" s="33"/>
      <c r="C14" s="33"/>
      <c r="D14" s="33">
        <v>-51994.080000000002</v>
      </c>
      <c r="E14" s="33">
        <v>-623483.16</v>
      </c>
      <c r="F14" s="33">
        <v>-2038395.1</v>
      </c>
      <c r="G14" s="33">
        <v>-14889636.09</v>
      </c>
      <c r="H14" s="33"/>
      <c r="I14" s="33">
        <f>SUM(B14:H14)</f>
        <v>-17603508.43</v>
      </c>
    </row>
    <row r="15" spans="1:9" x14ac:dyDescent="0.25">
      <c r="A15" s="32" t="s">
        <v>46</v>
      </c>
      <c r="B15" s="33"/>
      <c r="C15" s="33"/>
      <c r="D15" s="33">
        <v>-52000.08</v>
      </c>
      <c r="E15" s="33">
        <v>-143184.15</v>
      </c>
      <c r="F15" s="33">
        <v>-1185466.1599999999</v>
      </c>
      <c r="G15" s="33">
        <v>-1289096.3700000001</v>
      </c>
      <c r="H15" s="33"/>
      <c r="I15" s="33">
        <f t="shared" ref="I15:I17" si="3">SUM(B15:H15)</f>
        <v>-2669746.7599999998</v>
      </c>
    </row>
    <row r="16" spans="1:9" x14ac:dyDescent="0.25">
      <c r="A16" s="32" t="s">
        <v>41</v>
      </c>
      <c r="B16" s="33"/>
      <c r="C16" s="33"/>
      <c r="D16" s="33"/>
      <c r="E16" s="33"/>
      <c r="F16" s="33"/>
      <c r="G16" s="33"/>
      <c r="H16" s="33"/>
      <c r="I16" s="33">
        <f t="shared" si="3"/>
        <v>0</v>
      </c>
    </row>
    <row r="17" spans="1:11" x14ac:dyDescent="0.25">
      <c r="A17" s="32" t="s">
        <v>44</v>
      </c>
      <c r="B17" s="33"/>
      <c r="C17" s="33"/>
      <c r="D17" s="33">
        <f>+D14+D15</f>
        <v>-103994.16</v>
      </c>
      <c r="E17" s="33">
        <f t="shared" ref="E17:H17" si="4">+E14+E15</f>
        <v>-766667.31</v>
      </c>
      <c r="F17" s="33">
        <f t="shared" si="4"/>
        <v>-3223861.26</v>
      </c>
      <c r="G17" s="33">
        <f t="shared" si="4"/>
        <v>-16178732.460000001</v>
      </c>
      <c r="H17" s="33">
        <f t="shared" si="4"/>
        <v>0</v>
      </c>
      <c r="I17" s="33">
        <f t="shared" si="3"/>
        <v>-20273255.190000001</v>
      </c>
      <c r="J17" s="38"/>
    </row>
    <row r="18" spans="1:11" x14ac:dyDescent="0.25">
      <c r="A18" s="32" t="s">
        <v>300</v>
      </c>
      <c r="B18" s="35"/>
      <c r="C18" s="35">
        <f>+C12</f>
        <v>77698439.799999997</v>
      </c>
      <c r="D18" s="35">
        <f>+D12+D17</f>
        <v>20067516.690000001</v>
      </c>
      <c r="E18" s="35">
        <f t="shared" ref="E18:H18" si="5">+E12+E17</f>
        <v>3909550.8400000003</v>
      </c>
      <c r="F18" s="35">
        <f t="shared" si="5"/>
        <v>661959.93999999994</v>
      </c>
      <c r="G18" s="35">
        <f t="shared" si="5"/>
        <v>40255932.949999996</v>
      </c>
      <c r="H18" s="35">
        <f t="shared" si="5"/>
        <v>19236446.860000003</v>
      </c>
      <c r="I18" s="35">
        <f>+I12+I17</f>
        <v>161829847.07999998</v>
      </c>
      <c r="J18" s="38"/>
      <c r="K18" s="38"/>
    </row>
    <row r="19" spans="1:11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8"/>
    </row>
    <row r="24" spans="1:11" x14ac:dyDescent="0.25">
      <c r="A24" s="40"/>
    </row>
    <row r="25" spans="1:11" x14ac:dyDescent="0.25">
      <c r="A25" s="40"/>
    </row>
    <row r="26" spans="1:11" x14ac:dyDescent="0.25">
      <c r="A26" s="38">
        <f>+A24-A25</f>
        <v>0</v>
      </c>
      <c r="G26" s="38"/>
    </row>
    <row r="30" spans="1:11" x14ac:dyDescent="0.25">
      <c r="E30" s="4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6"/>
  <sheetViews>
    <sheetView workbookViewId="0">
      <selection activeCell="K9" sqref="K9"/>
    </sheetView>
  </sheetViews>
  <sheetFormatPr baseColWidth="10" defaultRowHeight="15" x14ac:dyDescent="0.25"/>
  <cols>
    <col min="1" max="1" width="0.28515625" customWidth="1"/>
    <col min="2" max="2" width="12.140625" customWidth="1"/>
    <col min="3" max="3" width="12.5703125" customWidth="1"/>
    <col min="4" max="4" width="14" customWidth="1"/>
    <col min="5" max="5" width="13.42578125" customWidth="1"/>
    <col min="6" max="6" width="14.28515625" customWidth="1"/>
    <col min="7" max="7" width="13.85546875" customWidth="1"/>
    <col min="8" max="8" width="14.42578125" customWidth="1"/>
    <col min="9" max="9" width="14.140625" customWidth="1"/>
    <col min="10" max="10" width="14.85546875" customWidth="1"/>
  </cols>
  <sheetData>
    <row r="2" spans="2:8" x14ac:dyDescent="0.25">
      <c r="B2" s="4"/>
      <c r="C2" s="5"/>
      <c r="D2" s="2"/>
      <c r="E2" s="2"/>
      <c r="F2" s="2"/>
      <c r="G2" s="5"/>
      <c r="H2" s="2"/>
    </row>
    <row r="3" spans="2:8" x14ac:dyDescent="0.25">
      <c r="B3" s="2"/>
      <c r="C3" s="5"/>
      <c r="D3" s="2"/>
      <c r="E3" s="2"/>
      <c r="F3" s="2"/>
      <c r="G3" s="5"/>
      <c r="H3" s="2"/>
    </row>
    <row r="4" spans="2:8" x14ac:dyDescent="0.25">
      <c r="B4" s="2"/>
      <c r="C4" s="5"/>
      <c r="D4" s="4"/>
      <c r="E4" s="2"/>
      <c r="F4" s="2"/>
      <c r="G4" s="5"/>
      <c r="H4" s="4"/>
    </row>
    <row r="5" spans="2:8" x14ac:dyDescent="0.25">
      <c r="B5" s="2"/>
      <c r="C5" s="2"/>
      <c r="D5" s="1"/>
      <c r="E5" s="2"/>
      <c r="F5" s="2"/>
      <c r="G5" s="2"/>
      <c r="H5" s="1"/>
    </row>
    <row r="6" spans="2:8" x14ac:dyDescent="0.25">
      <c r="B6" s="2"/>
      <c r="C6" s="2"/>
      <c r="D6" s="2"/>
      <c r="E6" s="2"/>
      <c r="F6" s="2"/>
      <c r="G6" s="2"/>
      <c r="H6" s="2"/>
    </row>
    <row r="7" spans="2:8" s="2" customFormat="1" ht="12.75" x14ac:dyDescent="0.2"/>
    <row r="8" spans="2:8" s="2" customFormat="1" ht="12.75" x14ac:dyDescent="0.2">
      <c r="B8" s="1" t="s">
        <v>1</v>
      </c>
    </row>
    <row r="9" spans="2:8" s="2" customFormat="1" ht="12.75" x14ac:dyDescent="0.2">
      <c r="B9" s="1" t="s">
        <v>0</v>
      </c>
      <c r="C9" s="1"/>
      <c r="D9" s="1"/>
      <c r="E9" s="1" t="s">
        <v>2</v>
      </c>
      <c r="G9" s="2">
        <v>2021</v>
      </c>
      <c r="H9" s="2">
        <v>2020</v>
      </c>
    </row>
    <row r="10" spans="2:8" s="2" customFormat="1" ht="12.75" x14ac:dyDescent="0.2">
      <c r="B10" s="2" t="s">
        <v>3</v>
      </c>
      <c r="G10" s="2">
        <v>0</v>
      </c>
      <c r="H10" s="6">
        <v>0.02</v>
      </c>
    </row>
    <row r="11" spans="2:8" s="2" customFormat="1" ht="12.75" x14ac:dyDescent="0.2">
      <c r="B11" s="2" t="s">
        <v>4</v>
      </c>
      <c r="G11" s="6">
        <v>82626.5</v>
      </c>
      <c r="H11" s="3">
        <v>65351.14</v>
      </c>
    </row>
    <row r="12" spans="2:8" s="2" customFormat="1" ht="12.75" x14ac:dyDescent="0.2">
      <c r="B12" s="2" t="s">
        <v>5</v>
      </c>
      <c r="E12" s="2" t="s">
        <v>6</v>
      </c>
      <c r="G12" s="6">
        <v>29524378.390000001</v>
      </c>
      <c r="H12" s="6">
        <v>1210875.25</v>
      </c>
    </row>
    <row r="13" spans="2:8" s="2" customFormat="1" ht="12.75" x14ac:dyDescent="0.2">
      <c r="B13" s="2" t="s">
        <v>7</v>
      </c>
      <c r="G13" s="6">
        <v>82508891.950000003</v>
      </c>
      <c r="H13" s="6">
        <v>50688708.810000002</v>
      </c>
    </row>
    <row r="14" spans="2:8" s="2" customFormat="1" ht="12.75" x14ac:dyDescent="0.2">
      <c r="B14" s="2" t="s">
        <v>8</v>
      </c>
      <c r="G14" s="6">
        <v>35100482.259999998</v>
      </c>
      <c r="H14" s="6">
        <v>13615581.949999999</v>
      </c>
    </row>
    <row r="15" spans="2:8" s="2" customFormat="1" ht="12.75" x14ac:dyDescent="0.2">
      <c r="B15" s="2" t="s">
        <v>10</v>
      </c>
      <c r="G15" s="6">
        <v>5627553.9900000002</v>
      </c>
      <c r="H15" s="6">
        <v>4193684.66</v>
      </c>
    </row>
    <row r="16" spans="2:8" s="2" customFormat="1" ht="12.75" x14ac:dyDescent="0.2">
      <c r="B16" s="4" t="s">
        <v>9</v>
      </c>
      <c r="C16" s="4"/>
      <c r="G16" s="7">
        <v>0</v>
      </c>
      <c r="H16" s="7">
        <v>14762.42</v>
      </c>
    </row>
    <row r="17" spans="2:8" s="2" customFormat="1" ht="12.75" x14ac:dyDescent="0.2">
      <c r="B17" s="1" t="s">
        <v>11</v>
      </c>
      <c r="G17" s="8">
        <f>SUM(G11:G16)</f>
        <v>152843933.09</v>
      </c>
      <c r="H17" s="8">
        <f>SUM(H10:H16)</f>
        <v>69788964.25</v>
      </c>
    </row>
    <row r="18" spans="2:8" s="2" customFormat="1" ht="12.75" x14ac:dyDescent="0.2"/>
    <row r="19" spans="2:8" s="2" customFormat="1" ht="12.75" x14ac:dyDescent="0.2">
      <c r="B19" s="1" t="s">
        <v>12</v>
      </c>
    </row>
    <row r="20" spans="2:8" s="2" customFormat="1" ht="12.75" x14ac:dyDescent="0.2">
      <c r="B20" s="1" t="s">
        <v>13</v>
      </c>
      <c r="G20" s="2">
        <v>2021</v>
      </c>
      <c r="H20" s="2">
        <v>2020</v>
      </c>
    </row>
    <row r="21" spans="2:8" s="2" customFormat="1" ht="12.75" x14ac:dyDescent="0.2">
      <c r="B21" s="2" t="s">
        <v>14</v>
      </c>
      <c r="G21" s="6">
        <v>2527000</v>
      </c>
      <c r="H21" s="9">
        <v>6379387</v>
      </c>
    </row>
    <row r="22" spans="2:8" s="2" customFormat="1" ht="12.75" x14ac:dyDescent="0.2">
      <c r="B22" s="2" t="s">
        <v>15</v>
      </c>
      <c r="G22" s="21">
        <v>9500</v>
      </c>
      <c r="H22" s="7">
        <v>6800.02</v>
      </c>
    </row>
    <row r="23" spans="2:8" s="2" customFormat="1" ht="12.75" x14ac:dyDescent="0.2">
      <c r="G23" s="8">
        <f>SUM(G21:G22)</f>
        <v>2536500</v>
      </c>
      <c r="H23" s="10">
        <f>SUM(H21:H22)</f>
        <v>6386187.0199999996</v>
      </c>
    </row>
    <row r="24" spans="2:8" s="2" customFormat="1" ht="12.75" x14ac:dyDescent="0.2">
      <c r="B24" s="1" t="s">
        <v>16</v>
      </c>
    </row>
    <row r="25" spans="2:8" s="2" customFormat="1" ht="12.75" x14ac:dyDescent="0.2">
      <c r="B25" s="1" t="s">
        <v>17</v>
      </c>
      <c r="C25" s="1" t="s">
        <v>18</v>
      </c>
      <c r="D25" s="1" t="s">
        <v>208</v>
      </c>
      <c r="G25" s="1">
        <v>2021</v>
      </c>
      <c r="H25" s="1">
        <v>2020</v>
      </c>
    </row>
    <row r="26" spans="2:8" s="2" customFormat="1" ht="12.75" x14ac:dyDescent="0.2">
      <c r="B26" s="2" t="s">
        <v>19</v>
      </c>
      <c r="G26" s="3">
        <v>60200</v>
      </c>
      <c r="H26" s="6">
        <v>11950</v>
      </c>
    </row>
    <row r="27" spans="2:8" s="2" customFormat="1" ht="12.75" x14ac:dyDescent="0.2">
      <c r="B27" s="2" t="s">
        <v>20</v>
      </c>
      <c r="G27" s="3">
        <v>13254.8</v>
      </c>
      <c r="H27" s="6">
        <v>26137.5</v>
      </c>
    </row>
    <row r="28" spans="2:8" s="2" customFormat="1" ht="12.75" x14ac:dyDescent="0.2">
      <c r="B28" s="2" t="s">
        <v>21</v>
      </c>
      <c r="G28" s="6">
        <v>100635</v>
      </c>
      <c r="H28" s="6">
        <v>128085.12</v>
      </c>
    </row>
    <row r="29" spans="2:8" s="2" customFormat="1" ht="12.75" x14ac:dyDescent="0.2">
      <c r="B29" s="2" t="s">
        <v>22</v>
      </c>
      <c r="G29" s="6">
        <v>20106.599999999999</v>
      </c>
      <c r="H29" s="6">
        <v>31343.71</v>
      </c>
    </row>
    <row r="30" spans="2:8" s="2" customFormat="1" ht="12.75" x14ac:dyDescent="0.2">
      <c r="B30" s="2" t="s">
        <v>23</v>
      </c>
      <c r="G30" s="3">
        <v>7410</v>
      </c>
      <c r="H30" s="6">
        <v>9398.4</v>
      </c>
    </row>
    <row r="31" spans="2:8" s="2" customFormat="1" ht="12.75" x14ac:dyDescent="0.2">
      <c r="B31" s="2" t="s">
        <v>24</v>
      </c>
      <c r="G31" s="6">
        <v>210503</v>
      </c>
      <c r="H31" s="6">
        <v>12881.26</v>
      </c>
    </row>
    <row r="32" spans="2:8" s="2" customFormat="1" ht="12.75" x14ac:dyDescent="0.2">
      <c r="B32" s="2" t="s">
        <v>25</v>
      </c>
      <c r="G32" s="6">
        <v>16004.4</v>
      </c>
      <c r="H32" s="6">
        <v>14364.8</v>
      </c>
    </row>
    <row r="33" spans="2:10" s="2" customFormat="1" ht="12.75" x14ac:dyDescent="0.2">
      <c r="B33" s="2" t="s">
        <v>26</v>
      </c>
      <c r="G33" s="6">
        <v>0</v>
      </c>
      <c r="H33" s="6">
        <v>103400.72</v>
      </c>
    </row>
    <row r="34" spans="2:10" s="2" customFormat="1" ht="12.75" x14ac:dyDescent="0.2">
      <c r="B34" s="2" t="s">
        <v>27</v>
      </c>
      <c r="G34" s="6">
        <v>51170</v>
      </c>
      <c r="H34" s="6">
        <v>34973</v>
      </c>
    </row>
    <row r="35" spans="2:10" s="2" customFormat="1" ht="12.75" x14ac:dyDescent="0.2">
      <c r="B35" s="2" t="s">
        <v>28</v>
      </c>
      <c r="G35" s="6">
        <v>66031.31</v>
      </c>
      <c r="H35" s="6">
        <v>45146.239999999998</v>
      </c>
    </row>
    <row r="36" spans="2:10" s="2" customFormat="1" ht="12.75" x14ac:dyDescent="0.2">
      <c r="B36" s="2" t="s">
        <v>31</v>
      </c>
      <c r="G36" s="6">
        <v>52080</v>
      </c>
      <c r="H36" s="6">
        <v>17770</v>
      </c>
    </row>
    <row r="37" spans="2:10" s="2" customFormat="1" ht="12.75" x14ac:dyDescent="0.2">
      <c r="B37" s="2" t="s">
        <v>29</v>
      </c>
      <c r="G37" s="11">
        <v>32645</v>
      </c>
      <c r="H37" s="6">
        <v>49333.48</v>
      </c>
    </row>
    <row r="38" spans="2:10" s="2" customFormat="1" ht="12.75" x14ac:dyDescent="0.2">
      <c r="B38" s="2" t="s">
        <v>30</v>
      </c>
      <c r="G38" s="7">
        <v>0</v>
      </c>
      <c r="H38" s="7">
        <v>11801.7</v>
      </c>
    </row>
    <row r="39" spans="2:10" s="2" customFormat="1" ht="12.75" x14ac:dyDescent="0.2">
      <c r="B39" s="2" t="s">
        <v>11</v>
      </c>
      <c r="G39" s="8">
        <f>SUM(G26:G38)</f>
        <v>630040.1100000001</v>
      </c>
      <c r="H39" s="8">
        <f>SUM(H26:H38)</f>
        <v>496585.93</v>
      </c>
    </row>
    <row r="40" spans="2:10" s="2" customFormat="1" ht="12.75" x14ac:dyDescent="0.2"/>
    <row r="41" spans="2:10" s="2" customFormat="1" ht="12.75" x14ac:dyDescent="0.2"/>
    <row r="42" spans="2:10" s="2" customFormat="1" ht="12.75" x14ac:dyDescent="0.2"/>
    <row r="43" spans="2:10" s="2" customFormat="1" ht="12.75" x14ac:dyDescent="0.2"/>
    <row r="44" spans="2:10" s="2" customFormat="1" ht="12.75" x14ac:dyDescent="0.2">
      <c r="B44" s="1" t="s">
        <v>48</v>
      </c>
      <c r="E44" s="2" t="s">
        <v>213</v>
      </c>
    </row>
    <row r="45" spans="2:10" s="2" customFormat="1" ht="25.5" x14ac:dyDescent="0.2">
      <c r="C45" s="13" t="s">
        <v>32</v>
      </c>
      <c r="D45" s="13" t="s">
        <v>33</v>
      </c>
      <c r="E45" s="13" t="s">
        <v>34</v>
      </c>
      <c r="F45" s="13" t="s">
        <v>35</v>
      </c>
      <c r="G45" s="14" t="s">
        <v>36</v>
      </c>
      <c r="H45" s="14" t="s">
        <v>37</v>
      </c>
      <c r="I45" s="13" t="s">
        <v>38</v>
      </c>
      <c r="J45" s="13" t="s">
        <v>11</v>
      </c>
    </row>
    <row r="46" spans="2:10" s="2" customFormat="1" ht="38.25" x14ac:dyDescent="0.2">
      <c r="B46" s="15" t="s">
        <v>47</v>
      </c>
      <c r="C46" s="16">
        <v>1</v>
      </c>
      <c r="D46" s="3">
        <v>48555638.990000002</v>
      </c>
      <c r="E46" s="3">
        <v>2495717.84</v>
      </c>
      <c r="F46" s="3">
        <v>3616600.62</v>
      </c>
      <c r="G46" s="3">
        <v>3410809.26</v>
      </c>
      <c r="H46" s="3">
        <v>53408031.509999998</v>
      </c>
      <c r="I46" s="3">
        <v>23531520.920000002</v>
      </c>
      <c r="J46" s="17">
        <f>SUM(C46:I46)</f>
        <v>135018320.13999999</v>
      </c>
    </row>
    <row r="47" spans="2:10" s="2" customFormat="1" ht="12.75" x14ac:dyDescent="0.2">
      <c r="B47" s="2" t="s">
        <v>39</v>
      </c>
      <c r="C47" s="3"/>
      <c r="D47" s="3">
        <v>11586674.51</v>
      </c>
      <c r="E47" s="3">
        <v>17675794.010000002</v>
      </c>
      <c r="F47" s="3">
        <v>1059618.53</v>
      </c>
      <c r="G47" s="3">
        <v>475012.94</v>
      </c>
      <c r="H47" s="6">
        <v>3026634.9</v>
      </c>
      <c r="I47" s="3">
        <v>13261054.24</v>
      </c>
      <c r="J47" s="3">
        <f t="shared" ref="J47:J57" si="0">SUM(C47:I47)</f>
        <v>47084789.13000001</v>
      </c>
    </row>
    <row r="48" spans="2:10" s="2" customFormat="1" ht="12.75" x14ac:dyDescent="0.2">
      <c r="B48" s="2" t="s">
        <v>40</v>
      </c>
      <c r="C48" s="3"/>
      <c r="D48" s="3"/>
      <c r="E48" s="3"/>
      <c r="F48" s="3"/>
      <c r="G48" s="3"/>
      <c r="H48" s="3"/>
      <c r="I48" s="3"/>
      <c r="J48" s="3"/>
    </row>
    <row r="49" spans="2:12" s="2" customFormat="1" ht="12.75" x14ac:dyDescent="0.2">
      <c r="B49" s="2" t="s">
        <v>41</v>
      </c>
      <c r="C49" s="3">
        <v>-1</v>
      </c>
      <c r="D49" s="3">
        <v>-1</v>
      </c>
      <c r="E49" s="3">
        <v>-1</v>
      </c>
      <c r="F49" s="3">
        <v>-1</v>
      </c>
      <c r="G49" s="3">
        <v>-1</v>
      </c>
      <c r="H49" s="3">
        <v>-1</v>
      </c>
      <c r="I49" s="3">
        <v>-1</v>
      </c>
      <c r="J49" s="3">
        <v>-7</v>
      </c>
    </row>
    <row r="50" spans="2:12" s="2" customFormat="1" ht="12.75" x14ac:dyDescent="0.2">
      <c r="B50" s="2" t="s">
        <v>42</v>
      </c>
      <c r="C50" s="3"/>
      <c r="D50" s="3"/>
      <c r="E50" s="3"/>
      <c r="F50" s="3"/>
      <c r="G50" s="3"/>
      <c r="H50" s="3"/>
      <c r="I50" s="3"/>
      <c r="J50" s="3">
        <f t="shared" si="0"/>
        <v>0</v>
      </c>
    </row>
    <row r="51" spans="2:12" s="2" customFormat="1" ht="12.75" x14ac:dyDescent="0.2">
      <c r="B51" s="2" t="s">
        <v>43</v>
      </c>
      <c r="C51" s="3"/>
      <c r="D51" s="3">
        <v>17556127.300000001</v>
      </c>
      <c r="E51" s="3"/>
      <c r="F51" s="3"/>
      <c r="G51" s="3"/>
      <c r="H51" s="3"/>
      <c r="I51" s="3">
        <v>-17556127.300000001</v>
      </c>
      <c r="J51" s="3"/>
    </row>
    <row r="52" spans="2:12" s="2" customFormat="1" ht="12.75" x14ac:dyDescent="0.2">
      <c r="B52" s="2" t="s">
        <v>44</v>
      </c>
      <c r="C52" s="17"/>
      <c r="D52" s="17">
        <f>SUM(D46:D51)</f>
        <v>77698439.799999997</v>
      </c>
      <c r="E52" s="17">
        <f>SUM(E46:E51)</f>
        <v>20171510.850000001</v>
      </c>
      <c r="F52" s="17">
        <f t="shared" ref="F52:H52" si="1">SUM(F46+F47+F48-F49-F50-F51)</f>
        <v>4676220.1500000004</v>
      </c>
      <c r="G52" s="17">
        <f>SUM(G46:G51)</f>
        <v>3885821.1999999997</v>
      </c>
      <c r="H52" s="17">
        <f t="shared" si="1"/>
        <v>56434667.409999996</v>
      </c>
      <c r="I52" s="17">
        <f>SUM(I46:I51)</f>
        <v>19236446.860000003</v>
      </c>
      <c r="J52" s="17">
        <f>SUM(J46:J51)</f>
        <v>182103102.26999998</v>
      </c>
    </row>
    <row r="53" spans="2:12" s="2" customFormat="1" ht="12.75" x14ac:dyDescent="0.2">
      <c r="C53" s="3"/>
      <c r="D53" s="3"/>
      <c r="E53" s="3"/>
      <c r="F53" s="3"/>
      <c r="G53" s="3"/>
      <c r="H53" s="3"/>
      <c r="I53" s="3"/>
      <c r="J53" s="3"/>
      <c r="L53" s="2" t="s">
        <v>209</v>
      </c>
    </row>
    <row r="54" spans="2:12" s="2" customFormat="1" ht="38.25" x14ac:dyDescent="0.2">
      <c r="B54" s="15" t="s">
        <v>45</v>
      </c>
      <c r="C54" s="3"/>
      <c r="D54" s="3">
        <v>0</v>
      </c>
      <c r="E54" s="3">
        <v>-51994.080000000002</v>
      </c>
      <c r="F54" s="17">
        <v>-623483.16</v>
      </c>
      <c r="G54" s="3">
        <v>-2038395.1</v>
      </c>
      <c r="H54" s="3">
        <v>-14889636.09</v>
      </c>
      <c r="I54" s="3">
        <v>0</v>
      </c>
      <c r="J54" s="3">
        <f t="shared" si="0"/>
        <v>-17603508.43</v>
      </c>
    </row>
    <row r="55" spans="2:12" s="2" customFormat="1" ht="12.75" x14ac:dyDescent="0.2">
      <c r="B55" s="2" t="s">
        <v>46</v>
      </c>
      <c r="C55" s="3"/>
      <c r="D55" s="3">
        <v>0</v>
      </c>
      <c r="E55" s="3">
        <v>-51994.080000000002</v>
      </c>
      <c r="F55" s="3">
        <v>-143184.15</v>
      </c>
      <c r="G55" s="3">
        <v>-1185466.1599999999</v>
      </c>
      <c r="H55" s="3">
        <v>-1289096.3700000001</v>
      </c>
      <c r="I55" s="3">
        <v>0</v>
      </c>
      <c r="J55" s="3">
        <f t="shared" si="0"/>
        <v>-2669740.7599999998</v>
      </c>
    </row>
    <row r="56" spans="2:12" s="2" customFormat="1" ht="12.75" x14ac:dyDescent="0.2">
      <c r="B56" s="2" t="s">
        <v>41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f t="shared" si="0"/>
        <v>0</v>
      </c>
    </row>
    <row r="57" spans="2:12" s="2" customFormat="1" ht="12.75" x14ac:dyDescent="0.2">
      <c r="B57" s="2" t="s">
        <v>44</v>
      </c>
      <c r="C57" s="17">
        <f t="shared" ref="C57:I57" si="2">SUM(C54+C55+C56)</f>
        <v>0</v>
      </c>
      <c r="D57" s="3">
        <f t="shared" si="2"/>
        <v>0</v>
      </c>
      <c r="E57" s="3">
        <f>+E54+E55</f>
        <v>-103988.16</v>
      </c>
      <c r="F57" s="3">
        <f>+F54+F55</f>
        <v>-766667.31</v>
      </c>
      <c r="G57" s="3">
        <f>+G54+G55</f>
        <v>-3223861.26</v>
      </c>
      <c r="H57" s="3">
        <f>+H54+H55</f>
        <v>-16178732.460000001</v>
      </c>
      <c r="I57" s="3">
        <f t="shared" si="2"/>
        <v>0</v>
      </c>
      <c r="J57" s="3">
        <f t="shared" si="0"/>
        <v>-20273249.190000001</v>
      </c>
    </row>
    <row r="58" spans="2:12" s="2" customFormat="1" ht="39" thickBot="1" x14ac:dyDescent="0.25">
      <c r="B58" s="18" t="s">
        <v>49</v>
      </c>
      <c r="C58" s="19">
        <v>0</v>
      </c>
      <c r="D58" s="19">
        <f>SUM(D52-D54-D55-D56)</f>
        <v>77698439.799999997</v>
      </c>
      <c r="E58" s="19" t="s">
        <v>221</v>
      </c>
      <c r="F58" s="19" t="s">
        <v>222</v>
      </c>
      <c r="G58" s="19" t="s">
        <v>223</v>
      </c>
      <c r="H58" s="19" t="s">
        <v>224</v>
      </c>
      <c r="I58" s="19">
        <f>SUM(I52-I57)</f>
        <v>19236446.860000003</v>
      </c>
      <c r="J58" s="19">
        <f>+J52+J57</f>
        <v>161829853.07999998</v>
      </c>
    </row>
    <row r="59" spans="2:12" s="2" customFormat="1" ht="13.5" thickTop="1" x14ac:dyDescent="0.2">
      <c r="K59" s="2" t="s">
        <v>50</v>
      </c>
    </row>
    <row r="60" spans="2:12" s="2" customFormat="1" ht="12.75" x14ac:dyDescent="0.2"/>
    <row r="61" spans="2:12" s="2" customFormat="1" ht="12.75" x14ac:dyDescent="0.2"/>
    <row r="62" spans="2:12" s="2" customFormat="1" ht="12.75" x14ac:dyDescent="0.2"/>
    <row r="63" spans="2:12" s="2" customFormat="1" ht="12.75" x14ac:dyDescent="0.2"/>
    <row r="64" spans="2:12" s="2" customFormat="1" ht="12.75" x14ac:dyDescent="0.2">
      <c r="B64" s="1" t="s">
        <v>51</v>
      </c>
    </row>
    <row r="65" spans="2:8" s="2" customFormat="1" ht="12.75" x14ac:dyDescent="0.2">
      <c r="B65" s="20" t="s">
        <v>52</v>
      </c>
      <c r="C65" s="20"/>
      <c r="D65" s="4"/>
      <c r="E65" s="4"/>
      <c r="F65" s="4"/>
      <c r="G65" s="4">
        <v>2021</v>
      </c>
      <c r="H65" s="4">
        <v>2020</v>
      </c>
    </row>
    <row r="66" spans="2:8" s="2" customFormat="1" ht="12.75" x14ac:dyDescent="0.2"/>
    <row r="67" spans="2:8" s="2" customFormat="1" ht="12.75" x14ac:dyDescent="0.2">
      <c r="B67" s="2" t="s">
        <v>53</v>
      </c>
      <c r="G67" s="7">
        <v>50353.86</v>
      </c>
      <c r="H67" s="7">
        <v>50353.86</v>
      </c>
    </row>
    <row r="68" spans="2:8" s="2" customFormat="1" ht="12.75" x14ac:dyDescent="0.2">
      <c r="B68" s="1" t="s">
        <v>11</v>
      </c>
      <c r="G68" s="8">
        <v>50353.86</v>
      </c>
      <c r="H68" s="8">
        <v>50353.86</v>
      </c>
    </row>
    <row r="69" spans="2:8" s="2" customFormat="1" ht="12.75" x14ac:dyDescent="0.2"/>
    <row r="70" spans="2:8" s="2" customFormat="1" ht="12.75" x14ac:dyDescent="0.2">
      <c r="B70" s="1"/>
    </row>
    <row r="71" spans="2:8" s="2" customFormat="1" ht="12.75" x14ac:dyDescent="0.2">
      <c r="B71" s="1"/>
      <c r="G71" s="8"/>
      <c r="H71" s="8"/>
    </row>
    <row r="72" spans="2:8" s="2" customFormat="1" ht="12.75" x14ac:dyDescent="0.2"/>
    <row r="73" spans="2:8" s="2" customFormat="1" ht="12.75" x14ac:dyDescent="0.2">
      <c r="B73" s="1" t="s">
        <v>54</v>
      </c>
    </row>
    <row r="74" spans="2:8" s="2" customFormat="1" ht="12.75" x14ac:dyDescent="0.2">
      <c r="B74" s="1" t="s">
        <v>55</v>
      </c>
      <c r="D74" s="1" t="s">
        <v>168</v>
      </c>
      <c r="G74" s="1">
        <v>2021</v>
      </c>
      <c r="H74" s="1">
        <v>2020</v>
      </c>
    </row>
    <row r="75" spans="2:8" s="2" customFormat="1" ht="12.75" x14ac:dyDescent="0.2">
      <c r="B75" s="2" t="s">
        <v>56</v>
      </c>
      <c r="G75" s="6">
        <v>19991776.370000001</v>
      </c>
      <c r="H75" s="3">
        <v>14602250.800000001</v>
      </c>
    </row>
    <row r="76" spans="2:8" s="2" customFormat="1" ht="12.75" x14ac:dyDescent="0.2">
      <c r="B76" s="2" t="s">
        <v>57</v>
      </c>
      <c r="G76" s="6">
        <v>2109604.12</v>
      </c>
      <c r="H76" s="6">
        <v>3772105.71</v>
      </c>
    </row>
    <row r="77" spans="2:8" s="2" customFormat="1" ht="12.75" x14ac:dyDescent="0.2">
      <c r="B77" s="2" t="s">
        <v>58</v>
      </c>
      <c r="G77" s="6">
        <v>0</v>
      </c>
      <c r="H77" s="6">
        <v>0</v>
      </c>
    </row>
    <row r="78" spans="2:8" s="2" customFormat="1" ht="12.75" x14ac:dyDescent="0.2">
      <c r="B78" s="2" t="s">
        <v>57</v>
      </c>
      <c r="G78" s="6">
        <v>0</v>
      </c>
      <c r="H78" s="6">
        <v>0</v>
      </c>
    </row>
    <row r="79" spans="2:8" s="2" customFormat="1" ht="12.75" x14ac:dyDescent="0.2">
      <c r="B79" s="2" t="s">
        <v>59</v>
      </c>
      <c r="G79" s="6">
        <v>0</v>
      </c>
      <c r="H79" s="6">
        <v>0</v>
      </c>
    </row>
    <row r="80" spans="2:8" s="2" customFormat="1" ht="12.75" x14ac:dyDescent="0.2">
      <c r="B80" s="2" t="s">
        <v>60</v>
      </c>
      <c r="G80" s="6">
        <v>0</v>
      </c>
      <c r="H80" s="6">
        <v>0</v>
      </c>
    </row>
    <row r="81" spans="2:8" s="2" customFormat="1" ht="12.75" x14ac:dyDescent="0.2">
      <c r="B81" s="2" t="s">
        <v>61</v>
      </c>
      <c r="E81" s="2" t="s">
        <v>178</v>
      </c>
      <c r="G81" s="6">
        <v>975648.28</v>
      </c>
      <c r="H81" s="6">
        <v>0</v>
      </c>
    </row>
    <row r="82" spans="2:8" s="2" customFormat="1" ht="12.75" x14ac:dyDescent="0.2">
      <c r="B82" s="2" t="s">
        <v>62</v>
      </c>
      <c r="E82" s="2" t="s">
        <v>178</v>
      </c>
      <c r="G82" s="6">
        <v>872376.34</v>
      </c>
      <c r="H82" s="6">
        <v>0</v>
      </c>
    </row>
    <row r="83" spans="2:8" s="2" customFormat="1" ht="12.75" x14ac:dyDescent="0.2">
      <c r="B83" s="2" t="s">
        <v>63</v>
      </c>
      <c r="E83" s="2" t="s">
        <v>178</v>
      </c>
      <c r="G83" s="6">
        <v>598011.49</v>
      </c>
      <c r="H83" s="6">
        <v>0</v>
      </c>
    </row>
    <row r="84" spans="2:8" s="2" customFormat="1" ht="12.75" x14ac:dyDescent="0.2">
      <c r="B84" s="2" t="s">
        <v>64</v>
      </c>
      <c r="G84" s="6">
        <v>0</v>
      </c>
      <c r="H84" s="6">
        <v>0</v>
      </c>
    </row>
    <row r="85" spans="2:8" s="2" customFormat="1" ht="12.75" x14ac:dyDescent="0.2">
      <c r="B85" s="2" t="s">
        <v>65</v>
      </c>
      <c r="G85" s="6">
        <v>0</v>
      </c>
      <c r="H85" s="11">
        <v>0</v>
      </c>
    </row>
    <row r="86" spans="2:8" s="2" customFormat="1" ht="12.75" x14ac:dyDescent="0.2">
      <c r="B86" s="2" t="s">
        <v>66</v>
      </c>
      <c r="G86" s="6">
        <v>8008275.0499999998</v>
      </c>
      <c r="H86" s="11">
        <v>0</v>
      </c>
    </row>
    <row r="87" spans="2:8" s="2" customFormat="1" ht="12.75" x14ac:dyDescent="0.2">
      <c r="B87" s="2" t="s">
        <v>169</v>
      </c>
      <c r="G87" s="6">
        <v>0</v>
      </c>
      <c r="H87" s="11">
        <v>0</v>
      </c>
    </row>
    <row r="88" spans="2:8" s="2" customFormat="1" ht="12.75" x14ac:dyDescent="0.2">
      <c r="B88" s="2" t="s">
        <v>67</v>
      </c>
      <c r="D88" s="2" t="s">
        <v>68</v>
      </c>
      <c r="G88" s="7">
        <v>0</v>
      </c>
      <c r="H88" s="11">
        <v>0</v>
      </c>
    </row>
    <row r="89" spans="2:8" s="2" customFormat="1" ht="12.75" x14ac:dyDescent="0.2">
      <c r="B89" s="1" t="s">
        <v>11</v>
      </c>
      <c r="G89" s="8">
        <f>SUM(G75:G88)</f>
        <v>32555691.650000002</v>
      </c>
      <c r="H89" s="8">
        <f>+H75+H76</f>
        <v>18374356.510000002</v>
      </c>
    </row>
    <row r="90" spans="2:8" s="2" customFormat="1" ht="12.75" x14ac:dyDescent="0.2"/>
    <row r="91" spans="2:8" s="2" customFormat="1" ht="12.75" x14ac:dyDescent="0.2">
      <c r="B91" s="1" t="s">
        <v>170</v>
      </c>
    </row>
    <row r="92" spans="2:8" s="2" customFormat="1" ht="12.75" x14ac:dyDescent="0.2">
      <c r="B92" s="20" t="s">
        <v>172</v>
      </c>
      <c r="C92" s="20"/>
      <c r="D92" s="20" t="s">
        <v>171</v>
      </c>
      <c r="E92" s="4"/>
      <c r="G92" s="20">
        <v>2021</v>
      </c>
      <c r="H92" s="20">
        <v>2020</v>
      </c>
    </row>
    <row r="93" spans="2:8" s="2" customFormat="1" ht="12.75" x14ac:dyDescent="0.2">
      <c r="B93" s="2" t="s">
        <v>173</v>
      </c>
      <c r="D93" s="2" t="s">
        <v>174</v>
      </c>
      <c r="G93" s="6">
        <v>7256023</v>
      </c>
      <c r="H93" s="6">
        <v>9250083.7899999991</v>
      </c>
    </row>
    <row r="94" spans="2:8" s="2" customFormat="1" ht="12.75" x14ac:dyDescent="0.2">
      <c r="B94" s="2" t="s">
        <v>175</v>
      </c>
      <c r="G94" s="6">
        <v>0</v>
      </c>
      <c r="H94" s="6">
        <v>0</v>
      </c>
    </row>
    <row r="95" spans="2:8" s="2" customFormat="1" ht="12.75" x14ac:dyDescent="0.2">
      <c r="B95" s="2" t="s">
        <v>70</v>
      </c>
      <c r="G95" s="3">
        <v>2581159.4900000002</v>
      </c>
      <c r="H95" s="6">
        <v>2581159.4900000002</v>
      </c>
    </row>
    <row r="96" spans="2:8" s="2" customFormat="1" ht="12.75" x14ac:dyDescent="0.2">
      <c r="B96" s="2" t="s">
        <v>176</v>
      </c>
      <c r="G96" s="2">
        <v>0</v>
      </c>
      <c r="H96" s="6">
        <v>0</v>
      </c>
    </row>
    <row r="97" spans="2:8" s="2" customFormat="1" x14ac:dyDescent="0.35">
      <c r="B97" s="2" t="s">
        <v>177</v>
      </c>
      <c r="E97" s="2" t="s">
        <v>204</v>
      </c>
      <c r="G97" s="22">
        <v>29286800</v>
      </c>
      <c r="H97" s="7">
        <v>22715141.899999999</v>
      </c>
    </row>
    <row r="98" spans="2:8" s="2" customFormat="1" ht="12.75" x14ac:dyDescent="0.2">
      <c r="G98" s="12">
        <f>SUM(G93:G97)</f>
        <v>39123982.490000002</v>
      </c>
      <c r="H98" s="8">
        <f>SUM(H93:H97)</f>
        <v>34546385.18</v>
      </c>
    </row>
    <row r="99" spans="2:8" s="2" customFormat="1" ht="12.75" x14ac:dyDescent="0.2">
      <c r="B99" s="1" t="s">
        <v>179</v>
      </c>
    </row>
    <row r="100" spans="2:8" s="2" customFormat="1" ht="12.75" x14ac:dyDescent="0.2"/>
    <row r="101" spans="2:8" s="2" customFormat="1" ht="12.75" x14ac:dyDescent="0.2">
      <c r="B101" s="20" t="s">
        <v>180</v>
      </c>
      <c r="C101" s="4"/>
      <c r="D101" s="4"/>
      <c r="E101" s="4"/>
      <c r="F101" s="4"/>
      <c r="G101" s="20">
        <v>2021</v>
      </c>
      <c r="H101" s="20">
        <v>2020</v>
      </c>
    </row>
    <row r="102" spans="2:8" s="2" customFormat="1" ht="12.75" x14ac:dyDescent="0.2">
      <c r="B102" s="2" t="s">
        <v>181</v>
      </c>
      <c r="F102" s="2" t="s">
        <v>205</v>
      </c>
      <c r="G102" s="6">
        <v>24231816.440000001</v>
      </c>
      <c r="H102" s="6">
        <v>18150916.420000002</v>
      </c>
    </row>
    <row r="103" spans="2:8" s="2" customFormat="1" ht="12.75" x14ac:dyDescent="0.2">
      <c r="B103" s="2" t="s">
        <v>182</v>
      </c>
      <c r="G103" s="7">
        <v>914695.98</v>
      </c>
      <c r="H103" s="7">
        <v>914685.98</v>
      </c>
    </row>
    <row r="104" spans="2:8" s="2" customFormat="1" ht="12.75" x14ac:dyDescent="0.2">
      <c r="G104" s="8">
        <f>SUM(G102:G103)</f>
        <v>25146512.420000002</v>
      </c>
      <c r="H104" s="8">
        <f>SUM(H102:H103)</f>
        <v>19065602.400000002</v>
      </c>
    </row>
    <row r="105" spans="2:8" s="2" customFormat="1" ht="12.75" x14ac:dyDescent="0.2">
      <c r="G105" s="6"/>
      <c r="H105" s="6"/>
    </row>
    <row r="106" spans="2:8" s="2" customFormat="1" ht="12.75" x14ac:dyDescent="0.2">
      <c r="G106" s="6"/>
      <c r="H106" s="6"/>
    </row>
    <row r="107" spans="2:8" s="2" customFormat="1" ht="12.75" x14ac:dyDescent="0.2">
      <c r="B107" s="4"/>
      <c r="C107" s="4"/>
      <c r="D107" s="4"/>
      <c r="E107" s="4"/>
      <c r="F107" s="4"/>
      <c r="G107" s="7"/>
      <c r="H107" s="7"/>
    </row>
    <row r="108" spans="2:8" s="2" customFormat="1" ht="12.75" x14ac:dyDescent="0.2">
      <c r="B108" s="1" t="s">
        <v>69</v>
      </c>
    </row>
    <row r="109" spans="2:8" s="2" customFormat="1" ht="12.75" x14ac:dyDescent="0.2">
      <c r="B109" s="20" t="s">
        <v>206</v>
      </c>
      <c r="C109" s="20"/>
      <c r="G109" s="1">
        <v>2021</v>
      </c>
      <c r="H109" s="1">
        <v>2020</v>
      </c>
    </row>
    <row r="110" spans="2:8" s="2" customFormat="1" ht="12.75" x14ac:dyDescent="0.2">
      <c r="B110" s="2" t="s">
        <v>71</v>
      </c>
      <c r="G110" s="7">
        <v>-48833336.420000002</v>
      </c>
      <c r="H110" s="7">
        <v>-48833336.420000002</v>
      </c>
    </row>
    <row r="111" spans="2:8" s="2" customFormat="1" ht="12.75" x14ac:dyDescent="0.2">
      <c r="B111" s="1" t="s">
        <v>11</v>
      </c>
      <c r="G111" s="8">
        <v>-48833336.420000002</v>
      </c>
      <c r="H111" s="8">
        <v>-48833336.420000002</v>
      </c>
    </row>
    <row r="112" spans="2:8" s="2" customFormat="1" ht="12.75" x14ac:dyDescent="0.2">
      <c r="B112" s="1"/>
      <c r="G112" s="8"/>
      <c r="H112" s="8"/>
    </row>
    <row r="113" spans="2:10" s="2" customFormat="1" ht="12.75" x14ac:dyDescent="0.2"/>
    <row r="114" spans="2:10" s="2" customFormat="1" ht="12.75" x14ac:dyDescent="0.2">
      <c r="B114" s="1" t="s">
        <v>220</v>
      </c>
    </row>
    <row r="115" spans="2:10" s="2" customFormat="1" ht="12.75" x14ac:dyDescent="0.2">
      <c r="B115" s="20" t="s">
        <v>74</v>
      </c>
      <c r="C115" s="20"/>
      <c r="D115" s="1"/>
      <c r="G115" s="1">
        <v>2021</v>
      </c>
      <c r="H115" s="1">
        <v>2020</v>
      </c>
    </row>
    <row r="116" spans="2:10" s="2" customFormat="1" ht="12.75" x14ac:dyDescent="0.2">
      <c r="B116" s="2" t="s">
        <v>72</v>
      </c>
      <c r="G116" s="6">
        <v>139754067.09</v>
      </c>
      <c r="H116" s="6">
        <v>90864008.430000007</v>
      </c>
    </row>
    <row r="117" spans="2:10" s="2" customFormat="1" ht="12.75" x14ac:dyDescent="0.2">
      <c r="B117" s="4" t="s">
        <v>73</v>
      </c>
      <c r="C117" s="4"/>
      <c r="D117" s="4"/>
      <c r="E117" s="4"/>
      <c r="F117" s="4"/>
      <c r="G117" s="17">
        <v>0</v>
      </c>
      <c r="H117" s="7">
        <v>471400.76</v>
      </c>
    </row>
    <row r="118" spans="2:10" s="2" customFormat="1" ht="12.75" x14ac:dyDescent="0.2">
      <c r="B118" s="1" t="s">
        <v>11</v>
      </c>
      <c r="G118" s="12">
        <f>SUM(G116:G117)</f>
        <v>139754067.09</v>
      </c>
      <c r="H118" s="8">
        <f>SUM(H116:H117)</f>
        <v>91335409.190000013</v>
      </c>
    </row>
    <row r="119" spans="2:10" s="2" customFormat="1" ht="12.75" x14ac:dyDescent="0.2">
      <c r="B119" s="1"/>
      <c r="G119" s="12"/>
      <c r="H119" s="8"/>
    </row>
    <row r="120" spans="2:10" s="2" customFormat="1" ht="12.75" x14ac:dyDescent="0.2">
      <c r="H120" s="8"/>
    </row>
    <row r="121" spans="2:10" s="2" customFormat="1" ht="12.75" x14ac:dyDescent="0.2">
      <c r="B121" s="1" t="s">
        <v>188</v>
      </c>
    </row>
    <row r="122" spans="2:10" s="2" customFormat="1" ht="12.75" x14ac:dyDescent="0.2">
      <c r="B122" s="1" t="s">
        <v>185</v>
      </c>
      <c r="C122" s="20"/>
      <c r="D122" s="20"/>
      <c r="E122" s="4"/>
      <c r="F122" s="4"/>
      <c r="G122" s="4">
        <v>2021</v>
      </c>
      <c r="H122" s="4">
        <v>2020</v>
      </c>
    </row>
    <row r="123" spans="2:10" s="2" customFormat="1" ht="12.75" x14ac:dyDescent="0.2">
      <c r="B123" s="2" t="s">
        <v>75</v>
      </c>
      <c r="G123" s="6">
        <v>6215.18</v>
      </c>
      <c r="H123" s="2">
        <v>0</v>
      </c>
    </row>
    <row r="124" spans="2:10" s="2" customFormat="1" ht="12.75" x14ac:dyDescent="0.2">
      <c r="B124" s="2" t="s">
        <v>76</v>
      </c>
      <c r="G124" s="6">
        <v>2456181.31</v>
      </c>
      <c r="H124" s="6">
        <v>740532.32</v>
      </c>
    </row>
    <row r="125" spans="2:10" s="2" customFormat="1" ht="12.75" x14ac:dyDescent="0.2">
      <c r="B125" s="2" t="s">
        <v>77</v>
      </c>
      <c r="G125" s="6">
        <v>355184</v>
      </c>
      <c r="H125" s="6">
        <v>2063461</v>
      </c>
    </row>
    <row r="126" spans="2:10" s="2" customFormat="1" ht="12.75" x14ac:dyDescent="0.2">
      <c r="B126" s="2" t="s">
        <v>78</v>
      </c>
      <c r="G126" s="6">
        <v>21319111.420000002</v>
      </c>
      <c r="H126" s="6">
        <v>2736646.2</v>
      </c>
    </row>
    <row r="127" spans="2:10" s="2" customFormat="1" ht="12.75" x14ac:dyDescent="0.2">
      <c r="B127" s="2" t="s">
        <v>79</v>
      </c>
      <c r="G127" s="6">
        <v>140400</v>
      </c>
      <c r="H127" s="6">
        <v>29330</v>
      </c>
      <c r="J127" s="6"/>
    </row>
    <row r="128" spans="2:10" s="2" customFormat="1" ht="12.75" x14ac:dyDescent="0.2">
      <c r="B128" s="2" t="s">
        <v>80</v>
      </c>
      <c r="G128" s="6">
        <v>9533925.2899999991</v>
      </c>
      <c r="H128" s="6">
        <v>6099869.2800000003</v>
      </c>
    </row>
    <row r="129" spans="2:10" s="2" customFormat="1" ht="12.75" x14ac:dyDescent="0.2">
      <c r="B129" s="2" t="s">
        <v>81</v>
      </c>
      <c r="G129" s="6">
        <v>7991353.8300000001</v>
      </c>
      <c r="H129" s="6">
        <v>354460</v>
      </c>
    </row>
    <row r="130" spans="2:10" s="2" customFormat="1" ht="12.75" x14ac:dyDescent="0.2">
      <c r="B130" s="2" t="s">
        <v>82</v>
      </c>
      <c r="E130" s="2" t="s">
        <v>83</v>
      </c>
      <c r="G130" s="6">
        <v>0</v>
      </c>
      <c r="H130" s="6">
        <v>1670752.15</v>
      </c>
    </row>
    <row r="131" spans="2:10" s="2" customFormat="1" ht="12.75" x14ac:dyDescent="0.2">
      <c r="B131" s="4" t="s">
        <v>84</v>
      </c>
      <c r="C131" s="4"/>
      <c r="D131" s="4"/>
      <c r="E131" s="4"/>
      <c r="F131" s="4"/>
      <c r="G131" s="7">
        <v>46335</v>
      </c>
      <c r="H131" s="7">
        <v>140403.06</v>
      </c>
    </row>
    <row r="132" spans="2:10" s="2" customFormat="1" ht="12.75" x14ac:dyDescent="0.2">
      <c r="B132" s="1" t="s">
        <v>11</v>
      </c>
      <c r="G132" s="12">
        <f>SUM(G123:G131)</f>
        <v>41848706.030000001</v>
      </c>
      <c r="H132" s="12">
        <f>SUM(H124:H131)</f>
        <v>13835454.010000002</v>
      </c>
      <c r="J132" s="12"/>
    </row>
    <row r="133" spans="2:10" s="2" customFormat="1" ht="12.75" x14ac:dyDescent="0.2">
      <c r="B133" s="1"/>
      <c r="G133" s="12"/>
      <c r="H133" s="12"/>
      <c r="J133" s="12"/>
    </row>
    <row r="134" spans="2:10" s="2" customFormat="1" ht="12.75" x14ac:dyDescent="0.2">
      <c r="G134" s="12"/>
      <c r="H134" s="12"/>
    </row>
    <row r="135" spans="2:10" s="2" customFormat="1" ht="12.75" x14ac:dyDescent="0.2">
      <c r="B135" s="1" t="s">
        <v>85</v>
      </c>
    </row>
    <row r="136" spans="2:10" s="2" customFormat="1" ht="12.75" x14ac:dyDescent="0.2">
      <c r="B136" s="20" t="s">
        <v>86</v>
      </c>
      <c r="C136" s="1"/>
      <c r="D136" s="1"/>
      <c r="E136" s="20" t="s">
        <v>186</v>
      </c>
      <c r="F136" s="4"/>
      <c r="G136" s="4">
        <v>2021</v>
      </c>
      <c r="H136" s="4">
        <v>2020</v>
      </c>
    </row>
    <row r="137" spans="2:10" s="2" customFormat="1" ht="12.75" x14ac:dyDescent="0.2">
      <c r="B137" s="2" t="s">
        <v>87</v>
      </c>
      <c r="G137" s="6">
        <v>854000</v>
      </c>
      <c r="H137" s="3">
        <v>28900</v>
      </c>
    </row>
    <row r="138" spans="2:10" s="2" customFormat="1" ht="12.75" x14ac:dyDescent="0.2">
      <c r="B138" s="2" t="s">
        <v>88</v>
      </c>
      <c r="G138" s="6">
        <v>736955</v>
      </c>
      <c r="H138" s="3">
        <v>64500</v>
      </c>
    </row>
    <row r="139" spans="2:10" s="2" customFormat="1" ht="12.75" x14ac:dyDescent="0.2">
      <c r="B139" s="2" t="s">
        <v>89</v>
      </c>
      <c r="G139" s="6">
        <v>0</v>
      </c>
      <c r="H139" s="6">
        <v>204787.21</v>
      </c>
    </row>
    <row r="140" spans="2:10" s="2" customFormat="1" ht="12.75" x14ac:dyDescent="0.2">
      <c r="B140" s="2" t="s">
        <v>90</v>
      </c>
      <c r="G140" s="6">
        <v>290295</v>
      </c>
      <c r="H140" s="6">
        <v>122171</v>
      </c>
    </row>
    <row r="141" spans="2:10" s="2" customFormat="1" ht="12.75" x14ac:dyDescent="0.2">
      <c r="B141" s="2" t="s">
        <v>91</v>
      </c>
      <c r="G141" s="6">
        <v>17323457.5</v>
      </c>
      <c r="H141" s="6">
        <v>6636087</v>
      </c>
    </row>
    <row r="142" spans="2:10" s="2" customFormat="1" ht="12.75" x14ac:dyDescent="0.2">
      <c r="B142" s="2" t="s">
        <v>92</v>
      </c>
      <c r="G142" s="6">
        <v>166800</v>
      </c>
      <c r="H142" s="6">
        <v>72100</v>
      </c>
    </row>
    <row r="143" spans="2:10" s="2" customFormat="1" ht="12.75" x14ac:dyDescent="0.2">
      <c r="B143" s="2" t="s">
        <v>183</v>
      </c>
      <c r="D143" s="2" t="s">
        <v>207</v>
      </c>
      <c r="G143" s="6">
        <v>6100</v>
      </c>
      <c r="H143" s="6">
        <v>100</v>
      </c>
    </row>
    <row r="144" spans="2:10" s="2" customFormat="1" ht="12.75" x14ac:dyDescent="0.2">
      <c r="B144" s="4" t="s">
        <v>93</v>
      </c>
      <c r="C144" s="4"/>
      <c r="D144" s="4"/>
      <c r="E144" s="4"/>
      <c r="F144" s="4"/>
      <c r="G144" s="7">
        <v>0</v>
      </c>
      <c r="H144" s="7">
        <v>79600</v>
      </c>
    </row>
    <row r="145" spans="2:8" s="2" customFormat="1" ht="12.75" x14ac:dyDescent="0.2">
      <c r="B145" s="1" t="s">
        <v>11</v>
      </c>
      <c r="G145" s="8">
        <f>SUM(G137:G144)</f>
        <v>19377607.5</v>
      </c>
      <c r="H145" s="8">
        <f>SUM(H137:H144)</f>
        <v>7208245.21</v>
      </c>
    </row>
    <row r="146" spans="2:8" s="2" customFormat="1" ht="12.75" x14ac:dyDescent="0.2">
      <c r="B146" s="1"/>
      <c r="G146" s="8"/>
      <c r="H146" s="8"/>
    </row>
    <row r="147" spans="2:8" s="2" customFormat="1" ht="12.75" x14ac:dyDescent="0.2"/>
    <row r="148" spans="2:8" s="2" customFormat="1" ht="12.75" x14ac:dyDescent="0.2">
      <c r="B148" s="1" t="s">
        <v>94</v>
      </c>
    </row>
    <row r="149" spans="2:8" s="2" customFormat="1" ht="12.75" x14ac:dyDescent="0.2">
      <c r="B149" s="20" t="s">
        <v>95</v>
      </c>
      <c r="C149" s="20" t="s">
        <v>187</v>
      </c>
      <c r="G149" s="20">
        <v>2021</v>
      </c>
      <c r="H149" s="20">
        <v>2020</v>
      </c>
    </row>
    <row r="150" spans="2:8" s="2" customFormat="1" ht="12.75" x14ac:dyDescent="0.2">
      <c r="B150" s="2" t="s">
        <v>96</v>
      </c>
      <c r="G150" s="6">
        <v>168632440</v>
      </c>
      <c r="H150" s="6">
        <v>152680256.80000001</v>
      </c>
    </row>
    <row r="151" spans="2:8" s="2" customFormat="1" ht="12.75" x14ac:dyDescent="0.2">
      <c r="B151" s="2" t="s">
        <v>184</v>
      </c>
      <c r="G151" s="6">
        <v>1132888</v>
      </c>
      <c r="H151" s="6">
        <v>33507093.850000001</v>
      </c>
    </row>
    <row r="152" spans="2:8" s="2" customFormat="1" ht="12.75" x14ac:dyDescent="0.2">
      <c r="B152" s="4" t="s">
        <v>97</v>
      </c>
      <c r="C152" s="4"/>
      <c r="D152" s="4"/>
      <c r="E152" s="4"/>
      <c r="F152" s="4"/>
      <c r="G152" s="7">
        <v>112421626</v>
      </c>
      <c r="H152" s="7">
        <v>101786841.40000001</v>
      </c>
    </row>
    <row r="153" spans="2:8" s="2" customFormat="1" ht="12.75" x14ac:dyDescent="0.2">
      <c r="B153" s="1" t="s">
        <v>11</v>
      </c>
      <c r="G153" s="8">
        <f>SUM(G150:G152)</f>
        <v>282186954</v>
      </c>
      <c r="H153" s="8">
        <f>SUM(H150:H152)</f>
        <v>287974192.05000001</v>
      </c>
    </row>
    <row r="154" spans="2:8" s="2" customFormat="1" ht="12.75" x14ac:dyDescent="0.2">
      <c r="B154" s="1"/>
      <c r="G154" s="8"/>
      <c r="H154" s="8"/>
    </row>
    <row r="155" spans="2:8" s="2" customFormat="1" ht="12.75" x14ac:dyDescent="0.2">
      <c r="B155" s="1"/>
    </row>
    <row r="156" spans="2:8" s="2" customFormat="1" ht="12.75" x14ac:dyDescent="0.2">
      <c r="B156" s="1" t="s">
        <v>195</v>
      </c>
    </row>
    <row r="157" spans="2:8" s="2" customFormat="1" ht="12.75" x14ac:dyDescent="0.2">
      <c r="B157" s="20" t="s">
        <v>122</v>
      </c>
      <c r="C157" s="4"/>
      <c r="D157" s="20" t="s">
        <v>189</v>
      </c>
      <c r="G157" s="20">
        <v>2021</v>
      </c>
      <c r="H157" s="20">
        <v>2020</v>
      </c>
    </row>
    <row r="158" spans="2:8" s="2" customFormat="1" ht="12.75" x14ac:dyDescent="0.2">
      <c r="B158" s="2" t="s">
        <v>98</v>
      </c>
      <c r="G158" s="6">
        <v>5108295</v>
      </c>
      <c r="H158" s="6">
        <v>4520500</v>
      </c>
    </row>
    <row r="159" spans="2:8" s="2" customFormat="1" ht="12.75" x14ac:dyDescent="0.2">
      <c r="B159" s="2" t="s">
        <v>99</v>
      </c>
      <c r="G159" s="11">
        <v>0</v>
      </c>
      <c r="H159" s="11">
        <v>0</v>
      </c>
    </row>
    <row r="160" spans="2:8" s="2" customFormat="1" ht="12.75" x14ac:dyDescent="0.2">
      <c r="B160" s="2" t="s">
        <v>100</v>
      </c>
      <c r="G160" s="6">
        <v>6479156.8899999997</v>
      </c>
      <c r="H160" s="6">
        <v>7841845.6299999999</v>
      </c>
    </row>
    <row r="161" spans="2:8" s="2" customFormat="1" ht="12.75" x14ac:dyDescent="0.2">
      <c r="B161" s="2" t="s">
        <v>101</v>
      </c>
      <c r="G161" s="6">
        <v>1528917</v>
      </c>
      <c r="H161" s="6">
        <v>1428920.25</v>
      </c>
    </row>
    <row r="162" spans="2:8" s="2" customFormat="1" ht="12.75" x14ac:dyDescent="0.2">
      <c r="B162" s="2" t="s">
        <v>102</v>
      </c>
      <c r="G162" s="2" t="s">
        <v>103</v>
      </c>
      <c r="H162" s="2" t="s">
        <v>103</v>
      </c>
    </row>
    <row r="163" spans="2:8" s="2" customFormat="1" ht="12.75" x14ac:dyDescent="0.2">
      <c r="B163" s="2" t="s">
        <v>104</v>
      </c>
      <c r="G163" s="6">
        <v>899075</v>
      </c>
      <c r="H163" s="6">
        <v>435295</v>
      </c>
    </row>
    <row r="164" spans="2:8" s="2" customFormat="1" ht="12.75" x14ac:dyDescent="0.2">
      <c r="B164" s="2" t="s">
        <v>105</v>
      </c>
      <c r="G164" s="6">
        <v>789550</v>
      </c>
      <c r="H164" s="6">
        <v>754933</v>
      </c>
    </row>
    <row r="165" spans="2:8" s="2" customFormat="1" ht="12.75" x14ac:dyDescent="0.2">
      <c r="B165" s="4" t="s">
        <v>106</v>
      </c>
      <c r="C165" s="4"/>
      <c r="D165" s="4"/>
      <c r="E165" s="4"/>
      <c r="F165" s="4"/>
      <c r="G165" s="7">
        <v>250000</v>
      </c>
      <c r="H165" s="7">
        <v>1179793</v>
      </c>
    </row>
    <row r="166" spans="2:8" s="2" customFormat="1" ht="12.75" x14ac:dyDescent="0.2">
      <c r="B166" s="1" t="s">
        <v>11</v>
      </c>
      <c r="G166" s="8">
        <f>SUM(G158:G165)</f>
        <v>15054993.890000001</v>
      </c>
      <c r="H166" s="8">
        <f>SUM(H158:H165)</f>
        <v>16161286.879999999</v>
      </c>
    </row>
    <row r="167" spans="2:8" s="2" customFormat="1" ht="12.75" x14ac:dyDescent="0.2">
      <c r="B167" s="1"/>
      <c r="G167" s="8"/>
      <c r="H167" s="8"/>
    </row>
    <row r="168" spans="2:8" s="2" customFormat="1" ht="12.75" x14ac:dyDescent="0.2"/>
    <row r="169" spans="2:8" s="2" customFormat="1" ht="12.75" x14ac:dyDescent="0.2">
      <c r="B169" s="1" t="s">
        <v>197</v>
      </c>
    </row>
    <row r="170" spans="2:8" s="2" customFormat="1" ht="12.75" x14ac:dyDescent="0.2">
      <c r="B170" s="20" t="s">
        <v>121</v>
      </c>
      <c r="G170" s="1">
        <v>2021</v>
      </c>
      <c r="H170" s="1">
        <v>2020</v>
      </c>
    </row>
    <row r="171" spans="2:8" s="2" customFormat="1" ht="12.75" x14ac:dyDescent="0.2">
      <c r="B171" s="2" t="s">
        <v>107</v>
      </c>
      <c r="G171" s="6">
        <v>89940886.519999996</v>
      </c>
      <c r="H171" s="6">
        <v>100022228.37</v>
      </c>
    </row>
    <row r="172" spans="2:8" s="2" customFormat="1" ht="12.75" x14ac:dyDescent="0.2">
      <c r="B172" s="2" t="s">
        <v>108</v>
      </c>
      <c r="G172" s="6">
        <v>858615.04</v>
      </c>
      <c r="H172" s="6">
        <v>241294</v>
      </c>
    </row>
    <row r="173" spans="2:8" s="2" customFormat="1" ht="12.75" x14ac:dyDescent="0.2">
      <c r="B173" s="2" t="s">
        <v>117</v>
      </c>
      <c r="G173" s="6">
        <v>198500</v>
      </c>
      <c r="H173" s="6">
        <v>2002304.9</v>
      </c>
    </row>
    <row r="174" spans="2:8" s="2" customFormat="1" ht="12.75" x14ac:dyDescent="0.2">
      <c r="B174" s="2" t="s">
        <v>109</v>
      </c>
      <c r="G174" s="6">
        <v>856725.5</v>
      </c>
      <c r="H174" s="6">
        <v>196033.16</v>
      </c>
    </row>
    <row r="175" spans="2:8" s="2" customFormat="1" ht="12.75" x14ac:dyDescent="0.2">
      <c r="B175" s="2" t="s">
        <v>110</v>
      </c>
      <c r="G175" s="6">
        <v>2804000</v>
      </c>
      <c r="H175" s="6">
        <v>1175000</v>
      </c>
    </row>
    <row r="176" spans="2:8" s="2" customFormat="1" ht="12.75" x14ac:dyDescent="0.2">
      <c r="B176" s="2" t="s">
        <v>190</v>
      </c>
      <c r="G176" s="6">
        <v>7901141.4199999999</v>
      </c>
      <c r="H176" s="6">
        <v>8482704.3599999994</v>
      </c>
    </row>
    <row r="177" spans="2:8" s="2" customFormat="1" ht="12.75" x14ac:dyDescent="0.2">
      <c r="B177" s="2" t="s">
        <v>111</v>
      </c>
      <c r="G177" s="6">
        <v>0</v>
      </c>
      <c r="H177" s="6">
        <v>406000</v>
      </c>
    </row>
    <row r="178" spans="2:8" s="2" customFormat="1" ht="12.75" x14ac:dyDescent="0.2">
      <c r="B178" s="2" t="s">
        <v>112</v>
      </c>
      <c r="E178" s="2" t="s">
        <v>210</v>
      </c>
      <c r="G178" s="6">
        <v>0</v>
      </c>
      <c r="H178" s="6">
        <v>0</v>
      </c>
    </row>
    <row r="179" spans="2:8" s="2" customFormat="1" ht="12.75" x14ac:dyDescent="0.2">
      <c r="B179" s="2" t="s">
        <v>113</v>
      </c>
      <c r="G179" s="6">
        <v>1919771.73</v>
      </c>
      <c r="H179" s="6">
        <v>250525.68</v>
      </c>
    </row>
    <row r="180" spans="2:8" s="2" customFormat="1" ht="12.75" x14ac:dyDescent="0.2">
      <c r="B180" s="2" t="s">
        <v>114</v>
      </c>
      <c r="G180" s="6">
        <v>1441450.37</v>
      </c>
      <c r="H180" s="6">
        <v>7236856.4699999997</v>
      </c>
    </row>
    <row r="181" spans="2:8" s="2" customFormat="1" ht="12.75" x14ac:dyDescent="0.2">
      <c r="B181" s="2" t="s">
        <v>115</v>
      </c>
      <c r="G181" s="6">
        <v>1446802.09</v>
      </c>
      <c r="H181" s="6">
        <v>7268786.4500000002</v>
      </c>
    </row>
    <row r="182" spans="2:8" s="2" customFormat="1" ht="12.75" x14ac:dyDescent="0.2">
      <c r="B182" s="2" t="s">
        <v>116</v>
      </c>
      <c r="G182" s="6">
        <v>220500.54</v>
      </c>
      <c r="H182" s="6">
        <v>1163749.74</v>
      </c>
    </row>
    <row r="183" spans="2:8" s="2" customFormat="1" ht="12.75" x14ac:dyDescent="0.2">
      <c r="B183" s="2" t="s">
        <v>191</v>
      </c>
      <c r="G183" s="7">
        <v>236895.1</v>
      </c>
      <c r="H183" s="7">
        <v>312326.03999999998</v>
      </c>
    </row>
    <row r="184" spans="2:8" s="2" customFormat="1" ht="12.75" x14ac:dyDescent="0.2">
      <c r="B184" s="1" t="s">
        <v>11</v>
      </c>
      <c r="G184" s="8">
        <f>SUM(G171:G183)</f>
        <v>107825288.31000002</v>
      </c>
      <c r="H184" s="8">
        <f>SUM(H171:H183)</f>
        <v>128757809.17000002</v>
      </c>
    </row>
    <row r="185" spans="2:8" s="2" customFormat="1" ht="12.75" x14ac:dyDescent="0.2">
      <c r="B185" s="1"/>
      <c r="G185" s="8"/>
      <c r="H185" s="8"/>
    </row>
    <row r="186" spans="2:8" s="2" customFormat="1" ht="12.75" x14ac:dyDescent="0.2"/>
    <row r="187" spans="2:8" s="2" customFormat="1" ht="12.75" x14ac:dyDescent="0.2">
      <c r="B187" s="1" t="s">
        <v>198</v>
      </c>
    </row>
    <row r="188" spans="2:8" s="2" customFormat="1" ht="12.75" x14ac:dyDescent="0.2">
      <c r="B188" s="20" t="s">
        <v>118</v>
      </c>
      <c r="D188" s="1"/>
      <c r="E188" s="1" t="s">
        <v>194</v>
      </c>
      <c r="G188" s="20">
        <v>2021</v>
      </c>
      <c r="H188" s="20">
        <v>2020</v>
      </c>
    </row>
    <row r="189" spans="2:8" s="2" customFormat="1" ht="12.75" x14ac:dyDescent="0.2">
      <c r="B189" s="2" t="s">
        <v>119</v>
      </c>
      <c r="G189" s="6">
        <v>8641406.8300000001</v>
      </c>
      <c r="H189" s="6">
        <v>4231419.57</v>
      </c>
    </row>
    <row r="190" spans="2:8" s="2" customFormat="1" ht="12.75" x14ac:dyDescent="0.2">
      <c r="B190" s="2" t="s">
        <v>193</v>
      </c>
      <c r="G190" s="6">
        <v>1330800</v>
      </c>
      <c r="H190" s="6">
        <v>1317999.8999999999</v>
      </c>
    </row>
    <row r="191" spans="2:8" s="2" customFormat="1" ht="12.75" x14ac:dyDescent="0.2">
      <c r="B191" s="2" t="s">
        <v>192</v>
      </c>
      <c r="G191" s="2">
        <v>0</v>
      </c>
      <c r="H191" s="6">
        <v>192800</v>
      </c>
    </row>
    <row r="192" spans="2:8" s="2" customFormat="1" ht="12.75" x14ac:dyDescent="0.2">
      <c r="B192" s="2" t="s">
        <v>120</v>
      </c>
      <c r="G192" s="7">
        <v>1271113</v>
      </c>
      <c r="H192" s="7">
        <v>0</v>
      </c>
    </row>
    <row r="193" spans="2:9" s="2" customFormat="1" ht="12.75" x14ac:dyDescent="0.2">
      <c r="B193" s="1" t="s">
        <v>11</v>
      </c>
      <c r="G193" s="8">
        <f>SUM(G189:G192)</f>
        <v>11243319.83</v>
      </c>
      <c r="H193" s="8">
        <f>SUM(H189:H192)</f>
        <v>5742219.4700000007</v>
      </c>
    </row>
    <row r="194" spans="2:9" s="2" customFormat="1" ht="12.75" x14ac:dyDescent="0.2">
      <c r="B194" s="1"/>
      <c r="G194" s="8"/>
      <c r="H194" s="8"/>
    </row>
    <row r="195" spans="2:9" s="2" customFormat="1" ht="12.75" x14ac:dyDescent="0.2"/>
    <row r="196" spans="2:9" s="2" customFormat="1" ht="12.75" x14ac:dyDescent="0.2">
      <c r="B196" s="1" t="s">
        <v>214</v>
      </c>
    </row>
    <row r="197" spans="2:9" s="2" customFormat="1" ht="12.75" x14ac:dyDescent="0.2">
      <c r="B197" s="20" t="s">
        <v>196</v>
      </c>
      <c r="C197" s="20"/>
      <c r="D197" s="20"/>
      <c r="E197" s="20"/>
      <c r="F197" s="20"/>
      <c r="G197" s="20">
        <v>2021</v>
      </c>
      <c r="H197" s="20">
        <v>2020</v>
      </c>
    </row>
    <row r="198" spans="2:9" s="2" customFormat="1" ht="12.75" x14ac:dyDescent="0.2">
      <c r="B198" s="2" t="s">
        <v>123</v>
      </c>
      <c r="G198" s="6">
        <v>2858577.54</v>
      </c>
      <c r="H198" s="6">
        <v>1594955.52</v>
      </c>
    </row>
    <row r="199" spans="2:9" s="2" customFormat="1" ht="12.75" x14ac:dyDescent="0.2">
      <c r="B199" s="2" t="s">
        <v>124</v>
      </c>
      <c r="G199" s="6">
        <v>298985.56</v>
      </c>
      <c r="H199" s="6">
        <v>160100</v>
      </c>
    </row>
    <row r="200" spans="2:9" s="2" customFormat="1" ht="12.75" x14ac:dyDescent="0.2">
      <c r="B200" s="2" t="s">
        <v>125</v>
      </c>
      <c r="G200" s="6">
        <v>84676.56</v>
      </c>
      <c r="H200" s="6">
        <v>88821.38</v>
      </c>
    </row>
    <row r="201" spans="2:9" s="2" customFormat="1" ht="12.75" x14ac:dyDescent="0.2">
      <c r="B201" s="2" t="s">
        <v>140</v>
      </c>
      <c r="G201" s="6">
        <v>84128.5</v>
      </c>
      <c r="H201" s="6">
        <v>59919</v>
      </c>
    </row>
    <row r="202" spans="2:9" s="2" customFormat="1" ht="12.75" x14ac:dyDescent="0.2">
      <c r="B202" s="2" t="s">
        <v>139</v>
      </c>
      <c r="G202" s="6">
        <v>168030.74</v>
      </c>
      <c r="H202" s="6">
        <v>104491.42</v>
      </c>
    </row>
    <row r="203" spans="2:9" s="2" customFormat="1" ht="12.75" x14ac:dyDescent="0.2">
      <c r="B203" s="2" t="s">
        <v>136</v>
      </c>
      <c r="G203" s="6">
        <v>0</v>
      </c>
      <c r="H203" s="6">
        <v>481399.5</v>
      </c>
    </row>
    <row r="204" spans="2:9" s="2" customFormat="1" ht="12.75" x14ac:dyDescent="0.2">
      <c r="B204" s="2" t="s">
        <v>135</v>
      </c>
      <c r="G204" s="6">
        <v>7160639</v>
      </c>
      <c r="H204" s="6">
        <v>5503383.1399999997</v>
      </c>
    </row>
    <row r="205" spans="2:9" s="2" customFormat="1" ht="12.75" x14ac:dyDescent="0.2">
      <c r="B205" s="2" t="s">
        <v>134</v>
      </c>
      <c r="G205" s="6">
        <v>212449.26</v>
      </c>
      <c r="H205" s="6">
        <v>128050.1</v>
      </c>
    </row>
    <row r="206" spans="2:9" s="2" customFormat="1" ht="12.75" x14ac:dyDescent="0.2">
      <c r="B206" s="2" t="s">
        <v>133</v>
      </c>
      <c r="G206" s="6">
        <v>189849.32</v>
      </c>
      <c r="H206" s="6">
        <v>1670564.56</v>
      </c>
    </row>
    <row r="207" spans="2:9" s="2" customFormat="1" ht="12.75" x14ac:dyDescent="0.2">
      <c r="B207" s="2" t="s">
        <v>132</v>
      </c>
      <c r="G207" s="6">
        <v>657336.17000000004</v>
      </c>
      <c r="H207" s="6">
        <v>122180.72</v>
      </c>
    </row>
    <row r="208" spans="2:9" s="2" customFormat="1" ht="12.75" x14ac:dyDescent="0.2">
      <c r="B208" s="2" t="s">
        <v>131</v>
      </c>
      <c r="G208" s="6">
        <v>310040.64</v>
      </c>
      <c r="H208" s="6">
        <v>246739.97</v>
      </c>
      <c r="I208" s="2" t="s">
        <v>137</v>
      </c>
    </row>
    <row r="209" spans="2:10" s="2" customFormat="1" ht="12.75" x14ac:dyDescent="0.2">
      <c r="B209" s="2" t="s">
        <v>130</v>
      </c>
      <c r="G209" s="6">
        <v>2209666.38</v>
      </c>
      <c r="H209" s="6">
        <v>2273016.98</v>
      </c>
    </row>
    <row r="210" spans="2:10" s="2" customFormat="1" ht="12.75" x14ac:dyDescent="0.2">
      <c r="B210" s="2" t="s">
        <v>129</v>
      </c>
      <c r="G210" s="6">
        <v>387952.35</v>
      </c>
      <c r="H210" s="6">
        <v>238781.82</v>
      </c>
    </row>
    <row r="211" spans="2:10" s="2" customFormat="1" ht="12.75" x14ac:dyDescent="0.2">
      <c r="B211" s="2" t="s">
        <v>128</v>
      </c>
      <c r="G211" s="6">
        <v>5000</v>
      </c>
      <c r="H211" s="6">
        <v>150000</v>
      </c>
      <c r="J211" s="2" t="s">
        <v>138</v>
      </c>
    </row>
    <row r="212" spans="2:10" s="2" customFormat="1" ht="12.75" x14ac:dyDescent="0.2">
      <c r="B212" s="2" t="s">
        <v>127</v>
      </c>
      <c r="G212" s="6">
        <v>731914.54</v>
      </c>
      <c r="H212" s="6">
        <v>549295.26</v>
      </c>
    </row>
    <row r="213" spans="2:10" s="2" customFormat="1" ht="12.75" x14ac:dyDescent="0.2">
      <c r="B213" s="2" t="s">
        <v>126</v>
      </c>
      <c r="G213" s="7">
        <v>2127509.6800000002</v>
      </c>
      <c r="H213" s="7">
        <v>1822054.14</v>
      </c>
    </row>
    <row r="214" spans="2:10" s="2" customFormat="1" ht="12.75" x14ac:dyDescent="0.2">
      <c r="B214" s="2" t="s">
        <v>165</v>
      </c>
      <c r="G214" s="8">
        <f>SUM(G198:G213)</f>
        <v>17486756.240000002</v>
      </c>
      <c r="H214" s="8">
        <f>SUM(H198:H213)</f>
        <v>15193753.510000002</v>
      </c>
    </row>
    <row r="215" spans="2:10" s="2" customFormat="1" ht="12.75" x14ac:dyDescent="0.2"/>
    <row r="216" spans="2:10" s="2" customFormat="1" ht="12.75" x14ac:dyDescent="0.2"/>
    <row r="217" spans="2:10" s="2" customFormat="1" ht="12.75" x14ac:dyDescent="0.2">
      <c r="B217" s="1" t="s">
        <v>215</v>
      </c>
    </row>
    <row r="218" spans="2:10" s="2" customFormat="1" ht="12.75" x14ac:dyDescent="0.2">
      <c r="B218" s="1" t="s">
        <v>141</v>
      </c>
      <c r="C218" s="1"/>
      <c r="G218" s="1">
        <v>2021</v>
      </c>
      <c r="H218" s="1">
        <v>2020</v>
      </c>
    </row>
    <row r="219" spans="2:10" s="2" customFormat="1" ht="12.75" x14ac:dyDescent="0.2">
      <c r="B219" s="2" t="s">
        <v>142</v>
      </c>
      <c r="G219" s="6">
        <v>51994.080000000002</v>
      </c>
      <c r="H219" s="6">
        <v>51994.080000000002</v>
      </c>
    </row>
    <row r="220" spans="2:10" s="2" customFormat="1" ht="12.75" x14ac:dyDescent="0.2">
      <c r="B220" s="2" t="s">
        <v>143</v>
      </c>
      <c r="G220" s="6">
        <v>143184</v>
      </c>
      <c r="H220" s="2">
        <v>72623.66</v>
      </c>
    </row>
    <row r="221" spans="2:10" s="2" customFormat="1" ht="12.75" x14ac:dyDescent="0.2">
      <c r="B221" s="2" t="s">
        <v>144</v>
      </c>
      <c r="G221" s="6">
        <v>1185466.1499999999</v>
      </c>
      <c r="H221" s="6">
        <v>1256026.49</v>
      </c>
    </row>
    <row r="222" spans="2:10" s="2" customFormat="1" ht="12.75" x14ac:dyDescent="0.2">
      <c r="B222" s="2" t="s">
        <v>145</v>
      </c>
      <c r="G222" s="7">
        <v>1289096.3700000001</v>
      </c>
      <c r="H222" s="7">
        <v>1289096.3700000001</v>
      </c>
    </row>
    <row r="223" spans="2:10" s="2" customFormat="1" ht="12.75" x14ac:dyDescent="0.2">
      <c r="B223" s="1" t="s">
        <v>11</v>
      </c>
      <c r="G223" s="8">
        <f>SUM(G219:G222)</f>
        <v>2669740.6</v>
      </c>
      <c r="H223" s="8">
        <f>SUM(H219:H222)</f>
        <v>2669740.6</v>
      </c>
    </row>
    <row r="224" spans="2:10" s="2" customFormat="1" ht="12.75" x14ac:dyDescent="0.2">
      <c r="B224" s="1"/>
      <c r="G224" s="8"/>
      <c r="H224" s="8"/>
    </row>
    <row r="225" spans="2:8" s="2" customFormat="1" ht="12.75" x14ac:dyDescent="0.2"/>
    <row r="226" spans="2:8" s="2" customFormat="1" ht="12.75" x14ac:dyDescent="0.2">
      <c r="B226" s="1" t="s">
        <v>216</v>
      </c>
    </row>
    <row r="227" spans="2:8" s="2" customFormat="1" ht="12.75" x14ac:dyDescent="0.2">
      <c r="B227" s="20" t="s">
        <v>203</v>
      </c>
      <c r="C227" s="20"/>
      <c r="G227" s="2">
        <v>2021</v>
      </c>
      <c r="H227" s="2">
        <v>2020</v>
      </c>
    </row>
    <row r="228" spans="2:8" s="20" customFormat="1" ht="12.75" x14ac:dyDescent="0.2">
      <c r="B228" s="2" t="s">
        <v>199</v>
      </c>
      <c r="C228" s="2"/>
      <c r="D228" s="2"/>
      <c r="G228" s="3">
        <v>346230.35</v>
      </c>
      <c r="H228" s="3">
        <v>240311.67999999999</v>
      </c>
    </row>
    <row r="229" spans="2:8" s="2" customFormat="1" ht="12.75" x14ac:dyDescent="0.2">
      <c r="B229" s="2" t="s">
        <v>146</v>
      </c>
      <c r="G229" s="6">
        <v>2025941.26</v>
      </c>
      <c r="H229" s="6">
        <v>2015820.15</v>
      </c>
    </row>
    <row r="230" spans="2:8" s="2" customFormat="1" ht="12.75" x14ac:dyDescent="0.2">
      <c r="B230" s="2" t="s">
        <v>147</v>
      </c>
      <c r="G230" s="6">
        <v>68800</v>
      </c>
      <c r="H230" s="3">
        <v>30000</v>
      </c>
    </row>
    <row r="231" spans="2:8" s="2" customFormat="1" ht="12.75" x14ac:dyDescent="0.2">
      <c r="B231" s="2" t="s">
        <v>148</v>
      </c>
      <c r="G231" s="6">
        <v>60420000</v>
      </c>
      <c r="H231" s="6">
        <v>63600000</v>
      </c>
    </row>
    <row r="232" spans="2:8" s="2" customFormat="1" ht="12.75" x14ac:dyDescent="0.2">
      <c r="B232" s="2" t="s">
        <v>149</v>
      </c>
      <c r="G232" s="6">
        <v>1737455.56</v>
      </c>
      <c r="H232" s="6">
        <v>1241299.98</v>
      </c>
    </row>
    <row r="233" spans="2:8" s="2" customFormat="1" ht="12.75" x14ac:dyDescent="0.2">
      <c r="B233" s="2" t="s">
        <v>150</v>
      </c>
      <c r="G233" s="6">
        <v>555878.16</v>
      </c>
      <c r="H233" s="6">
        <v>252829.3</v>
      </c>
    </row>
    <row r="234" spans="2:8" s="2" customFormat="1" ht="12.75" x14ac:dyDescent="0.2">
      <c r="B234" s="2" t="s">
        <v>151</v>
      </c>
      <c r="G234" s="6">
        <v>192453.7</v>
      </c>
      <c r="H234" s="6">
        <v>97581.5</v>
      </c>
    </row>
    <row r="235" spans="2:8" s="2" customFormat="1" ht="12.75" x14ac:dyDescent="0.2">
      <c r="B235" s="2" t="s">
        <v>157</v>
      </c>
      <c r="G235" s="6">
        <v>4605884.8899999997</v>
      </c>
      <c r="H235" s="6">
        <v>320500</v>
      </c>
    </row>
    <row r="236" spans="2:8" s="2" customFormat="1" ht="12.75" x14ac:dyDescent="0.2">
      <c r="B236" s="2" t="s">
        <v>152</v>
      </c>
      <c r="G236" s="6">
        <v>224496.15</v>
      </c>
      <c r="H236" s="6">
        <v>133226.82999999999</v>
      </c>
    </row>
    <row r="237" spans="2:8" s="2" customFormat="1" ht="12.75" x14ac:dyDescent="0.2">
      <c r="B237" s="2" t="s">
        <v>155</v>
      </c>
      <c r="G237" s="6">
        <v>1059158.3799999999</v>
      </c>
      <c r="H237" s="6">
        <v>1119390.8999999999</v>
      </c>
    </row>
    <row r="238" spans="2:8" x14ac:dyDescent="0.25">
      <c r="B238" s="2" t="s">
        <v>200</v>
      </c>
      <c r="G238" s="6">
        <v>1180178.5</v>
      </c>
      <c r="H238" s="6">
        <v>0</v>
      </c>
    </row>
    <row r="239" spans="2:8" s="2" customFormat="1" ht="12.75" x14ac:dyDescent="0.2">
      <c r="B239" s="2" t="s">
        <v>156</v>
      </c>
      <c r="G239" s="6">
        <v>1749821.47</v>
      </c>
      <c r="H239" s="6">
        <v>945985.38</v>
      </c>
    </row>
    <row r="240" spans="2:8" s="2" customFormat="1" ht="12.75" x14ac:dyDescent="0.2">
      <c r="B240" s="2" t="s">
        <v>201</v>
      </c>
      <c r="G240" s="3">
        <v>0</v>
      </c>
      <c r="H240" s="6">
        <v>63239.89</v>
      </c>
    </row>
    <row r="241" spans="2:8" s="2" customFormat="1" ht="12.75" x14ac:dyDescent="0.2">
      <c r="B241" s="2" t="s">
        <v>202</v>
      </c>
      <c r="G241" s="3">
        <v>0</v>
      </c>
      <c r="H241" s="6">
        <v>50139</v>
      </c>
    </row>
    <row r="242" spans="2:8" s="2" customFormat="1" ht="12.75" x14ac:dyDescent="0.2">
      <c r="B242" s="2" t="s">
        <v>153</v>
      </c>
      <c r="G242" s="6">
        <v>1494499.55</v>
      </c>
      <c r="H242" s="6">
        <v>1087023.7</v>
      </c>
    </row>
    <row r="243" spans="2:8" s="2" customFormat="1" ht="12.75" x14ac:dyDescent="0.2">
      <c r="B243" s="2" t="s">
        <v>154</v>
      </c>
      <c r="G243" s="6">
        <v>88000</v>
      </c>
      <c r="H243" s="6">
        <v>71500</v>
      </c>
    </row>
    <row r="244" spans="2:8" s="2" customFormat="1" ht="12.75" x14ac:dyDescent="0.2">
      <c r="B244" s="2" t="s">
        <v>158</v>
      </c>
      <c r="G244" s="6">
        <v>770655.94</v>
      </c>
      <c r="H244" s="6">
        <v>854195.06</v>
      </c>
    </row>
    <row r="245" spans="2:8" s="2" customFormat="1" ht="12.75" x14ac:dyDescent="0.2">
      <c r="B245" s="2" t="s">
        <v>159</v>
      </c>
      <c r="G245" s="6">
        <v>5609441.0599999996</v>
      </c>
      <c r="H245" s="6">
        <v>1784506.76</v>
      </c>
    </row>
    <row r="246" spans="2:8" s="2" customFormat="1" ht="12.75" x14ac:dyDescent="0.2">
      <c r="B246" s="2" t="s">
        <v>160</v>
      </c>
      <c r="G246" s="6">
        <v>2504497.1</v>
      </c>
      <c r="H246" s="6">
        <v>0</v>
      </c>
    </row>
    <row r="247" spans="2:8" s="2" customFormat="1" ht="12.75" x14ac:dyDescent="0.2">
      <c r="B247" s="2" t="s">
        <v>161</v>
      </c>
      <c r="G247" s="6">
        <v>218615</v>
      </c>
      <c r="H247" s="6">
        <v>1187310</v>
      </c>
    </row>
    <row r="248" spans="2:8" s="2" customFormat="1" ht="12.75" x14ac:dyDescent="0.2">
      <c r="B248" s="2" t="s">
        <v>162</v>
      </c>
      <c r="G248" s="6">
        <v>230000</v>
      </c>
      <c r="H248" s="6">
        <v>0</v>
      </c>
    </row>
    <row r="249" spans="2:8" s="2" customFormat="1" ht="12.75" x14ac:dyDescent="0.2">
      <c r="B249" s="2" t="s">
        <v>211</v>
      </c>
      <c r="G249" s="6">
        <v>3000000</v>
      </c>
      <c r="H249" s="6">
        <v>0</v>
      </c>
    </row>
    <row r="250" spans="2:8" s="2" customFormat="1" ht="12.75" x14ac:dyDescent="0.2">
      <c r="B250" s="2" t="s">
        <v>212</v>
      </c>
      <c r="G250" s="7">
        <v>435000</v>
      </c>
      <c r="H250" s="7">
        <v>0</v>
      </c>
    </row>
    <row r="251" spans="2:8" s="2" customFormat="1" ht="12.75" x14ac:dyDescent="0.2">
      <c r="B251" s="1" t="s">
        <v>11</v>
      </c>
      <c r="G251" s="8">
        <f>SUM(G228:G250)</f>
        <v>88517007.069999993</v>
      </c>
      <c r="H251" s="8">
        <f>SUM(H228:H248)</f>
        <v>75094860.13000001</v>
      </c>
    </row>
    <row r="252" spans="2:8" s="2" customFormat="1" ht="12.75" x14ac:dyDescent="0.2">
      <c r="B252" s="1"/>
      <c r="G252" s="8"/>
      <c r="H252" s="8"/>
    </row>
    <row r="253" spans="2:8" s="2" customFormat="1" ht="12.75" x14ac:dyDescent="0.2"/>
    <row r="254" spans="2:8" s="2" customFormat="1" ht="12.75" x14ac:dyDescent="0.2">
      <c r="B254" s="20" t="s">
        <v>163</v>
      </c>
    </row>
    <row r="255" spans="2:8" s="2" customFormat="1" ht="12.75" x14ac:dyDescent="0.2">
      <c r="B255" s="2" t="s">
        <v>166</v>
      </c>
      <c r="G255" s="2">
        <v>2021</v>
      </c>
      <c r="H255" s="2">
        <v>2020</v>
      </c>
    </row>
    <row r="256" spans="2:8" s="2" customFormat="1" ht="12.75" x14ac:dyDescent="0.2">
      <c r="B256" s="2" t="s">
        <v>164</v>
      </c>
      <c r="G256" s="7">
        <v>582392.46</v>
      </c>
      <c r="H256" s="7">
        <v>468740.95</v>
      </c>
    </row>
    <row r="257" spans="2:8" s="2" customFormat="1" ht="12.75" x14ac:dyDescent="0.2">
      <c r="B257" s="1" t="s">
        <v>11</v>
      </c>
      <c r="G257" s="8">
        <f>SUM(G256)</f>
        <v>582392.46</v>
      </c>
      <c r="H257" s="8">
        <v>468740.95</v>
      </c>
    </row>
    <row r="258" spans="2:8" s="2" customFormat="1" ht="12.75" x14ac:dyDescent="0.2"/>
    <row r="259" spans="2:8" s="2" customFormat="1" ht="12.75" x14ac:dyDescent="0.2"/>
    <row r="260" spans="2:8" s="2" customFormat="1" ht="12.75" x14ac:dyDescent="0.2"/>
    <row r="261" spans="2:8" s="2" customFormat="1" ht="18.75" x14ac:dyDescent="0.3">
      <c r="B261" s="23" t="s">
        <v>217</v>
      </c>
      <c r="C261" s="23"/>
      <c r="D261" s="23"/>
      <c r="E261" s="23"/>
      <c r="F261" s="23"/>
    </row>
    <row r="262" spans="2:8" s="2" customFormat="1" ht="18.75" x14ac:dyDescent="0.3">
      <c r="B262" s="23" t="s">
        <v>218</v>
      </c>
      <c r="C262" s="23"/>
      <c r="D262" s="23"/>
      <c r="E262" s="24"/>
      <c r="F262" s="23"/>
    </row>
    <row r="263" spans="2:8" s="2" customFormat="1" ht="12.75" x14ac:dyDescent="0.2">
      <c r="E263" s="6"/>
    </row>
    <row r="264" spans="2:8" s="2" customFormat="1" ht="12.75" x14ac:dyDescent="0.2">
      <c r="B264" s="2" t="s">
        <v>219</v>
      </c>
      <c r="E264" s="7"/>
    </row>
    <row r="265" spans="2:8" s="2" customFormat="1" ht="12.75" x14ac:dyDescent="0.2">
      <c r="E265" s="12"/>
    </row>
    <row r="266" spans="2:8" s="2" customFormat="1" ht="12.75" x14ac:dyDescent="0.2"/>
    <row r="267" spans="2:8" s="2" customFormat="1" ht="12.75" x14ac:dyDescent="0.2">
      <c r="D267" s="6"/>
    </row>
    <row r="268" spans="2:8" s="2" customFormat="1" ht="12.75" x14ac:dyDescent="0.2">
      <c r="D268" s="7"/>
      <c r="G268" s="2" t="s">
        <v>167</v>
      </c>
    </row>
    <row r="269" spans="2:8" s="2" customFormat="1" ht="12.75" x14ac:dyDescent="0.2">
      <c r="D269" s="12"/>
    </row>
    <row r="270" spans="2:8" s="2" customFormat="1" ht="12.75" x14ac:dyDescent="0.2">
      <c r="E270" s="12"/>
    </row>
    <row r="271" spans="2:8" s="2" customFormat="1" ht="12.75" x14ac:dyDescent="0.2"/>
    <row r="272" spans="2:8" s="2" customFormat="1" ht="12.75" x14ac:dyDescent="0.2"/>
    <row r="273" spans="2:5" s="2" customFormat="1" ht="12.75" x14ac:dyDescent="0.2">
      <c r="E273" s="12"/>
    </row>
    <row r="274" spans="2:5" s="2" customFormat="1" ht="12.75" x14ac:dyDescent="0.2">
      <c r="E274" s="6"/>
    </row>
    <row r="275" spans="2:5" s="2" customFormat="1" ht="12.75" x14ac:dyDescent="0.2">
      <c r="E275" s="6"/>
    </row>
    <row r="276" spans="2:5" s="2" customFormat="1" ht="12.75" x14ac:dyDescent="0.2">
      <c r="E276" s="6"/>
    </row>
    <row r="277" spans="2:5" s="2" customFormat="1" ht="12.75" x14ac:dyDescent="0.2">
      <c r="E277" s="7"/>
    </row>
    <row r="278" spans="2:5" s="2" customFormat="1" ht="12.75" x14ac:dyDescent="0.2">
      <c r="B278" s="1"/>
      <c r="E278" s="12"/>
    </row>
    <row r="279" spans="2:5" s="2" customFormat="1" ht="12.75" x14ac:dyDescent="0.2"/>
    <row r="280" spans="2:5" s="2" customFormat="1" ht="12.75" x14ac:dyDescent="0.2"/>
    <row r="281" spans="2:5" s="2" customFormat="1" ht="12.75" x14ac:dyDescent="0.2"/>
    <row r="282" spans="2:5" s="2" customFormat="1" ht="12.75" x14ac:dyDescent="0.2"/>
    <row r="283" spans="2:5" s="2" customFormat="1" ht="12.75" x14ac:dyDescent="0.2"/>
    <row r="284" spans="2:5" s="2" customFormat="1" ht="12.75" x14ac:dyDescent="0.2"/>
    <row r="285" spans="2:5" s="2" customFormat="1" ht="12.75" x14ac:dyDescent="0.2"/>
    <row r="286" spans="2:5" s="2" customFormat="1" ht="12.75" x14ac:dyDescent="0.2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25" workbookViewId="0">
      <selection activeCell="A16" sqref="A16"/>
    </sheetView>
  </sheetViews>
  <sheetFormatPr baseColWidth="10" defaultRowHeight="18.75" x14ac:dyDescent="0.3"/>
  <cols>
    <col min="1" max="1" width="52.42578125" style="136" customWidth="1"/>
    <col min="2" max="2" width="22.42578125" style="136" customWidth="1"/>
    <col min="3" max="3" width="38.85546875" style="136" customWidth="1"/>
    <col min="4" max="4" width="0.28515625" style="136" hidden="1" customWidth="1"/>
    <col min="5" max="5" width="16.42578125" style="136" hidden="1" customWidth="1"/>
    <col min="6" max="6" width="0.28515625" style="136" hidden="1" customWidth="1"/>
    <col min="7" max="16384" width="11.42578125" style="136"/>
  </cols>
  <sheetData>
    <row r="1" spans="1:10" ht="20.25" x14ac:dyDescent="0.3">
      <c r="A1" s="317" t="s">
        <v>225</v>
      </c>
      <c r="B1" s="317"/>
      <c r="C1" s="317"/>
      <c r="D1" s="317"/>
      <c r="E1" s="317"/>
    </row>
    <row r="2" spans="1:10" x14ac:dyDescent="0.3">
      <c r="A2" s="320" t="s">
        <v>269</v>
      </c>
      <c r="B2" s="320"/>
      <c r="C2" s="320"/>
      <c r="D2" s="320"/>
      <c r="E2" s="320"/>
    </row>
    <row r="3" spans="1:10" x14ac:dyDescent="0.3">
      <c r="A3" s="320" t="s">
        <v>957</v>
      </c>
      <c r="B3" s="320"/>
      <c r="C3" s="320"/>
      <c r="D3" s="320"/>
      <c r="E3" s="320"/>
    </row>
    <row r="4" spans="1:10" x14ac:dyDescent="0.3">
      <c r="A4" s="320" t="s">
        <v>227</v>
      </c>
      <c r="B4" s="320"/>
      <c r="C4" s="320"/>
      <c r="D4" s="320"/>
      <c r="E4" s="320"/>
    </row>
    <row r="5" spans="1:10" x14ac:dyDescent="0.3">
      <c r="A5" s="135"/>
      <c r="B5" s="135"/>
      <c r="C5" s="135"/>
      <c r="D5" s="135"/>
      <c r="E5" s="135"/>
    </row>
    <row r="6" spans="1:10" x14ac:dyDescent="0.3">
      <c r="A6" s="135"/>
      <c r="B6" s="135"/>
      <c r="C6" s="135"/>
      <c r="D6" s="135"/>
      <c r="E6" s="135"/>
    </row>
    <row r="7" spans="1:10" x14ac:dyDescent="0.3">
      <c r="A7" s="135"/>
      <c r="B7" s="135"/>
      <c r="C7" s="135"/>
      <c r="D7" s="135"/>
      <c r="E7" s="135"/>
    </row>
    <row r="8" spans="1:10" x14ac:dyDescent="0.3">
      <c r="B8" s="135">
        <v>2022</v>
      </c>
      <c r="C8" s="135">
        <v>2021</v>
      </c>
      <c r="D8" s="135"/>
      <c r="E8" s="135">
        <v>2020</v>
      </c>
    </row>
    <row r="9" spans="1:10" x14ac:dyDescent="0.3">
      <c r="A9" s="199" t="s">
        <v>270</v>
      </c>
      <c r="B9" s="177"/>
    </row>
    <row r="10" spans="1:10" x14ac:dyDescent="0.3">
      <c r="A10" s="138" t="s">
        <v>271</v>
      </c>
      <c r="B10" s="178">
        <v>55183004.579999998</v>
      </c>
      <c r="C10" s="139">
        <v>41848706.030000001</v>
      </c>
      <c r="D10" s="140"/>
      <c r="E10" s="141">
        <v>13835454.01</v>
      </c>
    </row>
    <row r="11" spans="1:10" x14ac:dyDescent="0.3">
      <c r="A11" s="138" t="s">
        <v>272</v>
      </c>
      <c r="B11" s="178">
        <v>14537826.439999999</v>
      </c>
      <c r="C11" s="139">
        <v>19377607.5</v>
      </c>
      <c r="D11" s="140"/>
      <c r="E11" s="141">
        <v>7208245.21</v>
      </c>
      <c r="H11" s="142"/>
      <c r="I11" s="142"/>
      <c r="J11" s="142"/>
    </row>
    <row r="12" spans="1:10" x14ac:dyDescent="0.3">
      <c r="A12" s="138" t="s">
        <v>273</v>
      </c>
      <c r="B12" s="178">
        <v>335200716.52999997</v>
      </c>
      <c r="C12" s="139">
        <v>282186954</v>
      </c>
      <c r="D12" s="140"/>
      <c r="E12" s="141">
        <v>287974192.05000001</v>
      </c>
      <c r="H12" s="142"/>
      <c r="I12" s="142"/>
      <c r="J12" s="142"/>
    </row>
    <row r="13" spans="1:10" x14ac:dyDescent="0.3">
      <c r="A13" s="138" t="s">
        <v>274</v>
      </c>
      <c r="B13" s="178">
        <v>1580834.06</v>
      </c>
      <c r="C13" s="143">
        <v>15054993.890000001</v>
      </c>
      <c r="D13" s="140"/>
      <c r="E13" s="141">
        <v>16161286.880000001</v>
      </c>
      <c r="H13" s="142"/>
      <c r="I13" s="142"/>
      <c r="J13" s="142"/>
    </row>
    <row r="14" spans="1:10" ht="19.5" thickBot="1" x14ac:dyDescent="0.35">
      <c r="A14" s="137" t="s">
        <v>275</v>
      </c>
      <c r="B14" s="183">
        <f>SUM(B10:B13)</f>
        <v>406502381.60999995</v>
      </c>
      <c r="C14" s="144">
        <f>SUM(C10:C13)</f>
        <v>358468261.41999996</v>
      </c>
      <c r="D14" s="145"/>
      <c r="E14" s="146">
        <f>SUM(E10:E13)</f>
        <v>325179178.14999998</v>
      </c>
      <c r="H14" s="142"/>
      <c r="I14" s="142"/>
      <c r="J14" s="142"/>
    </row>
    <row r="15" spans="1:10" ht="19.5" thickTop="1" x14ac:dyDescent="0.3">
      <c r="A15" s="147"/>
      <c r="B15" s="179"/>
      <c r="C15" s="148"/>
      <c r="E15" s="148"/>
      <c r="H15" s="142"/>
      <c r="I15" s="142"/>
      <c r="J15" s="142"/>
    </row>
    <row r="16" spans="1:10" x14ac:dyDescent="0.3">
      <c r="A16" s="200" t="s">
        <v>276</v>
      </c>
      <c r="B16" s="180"/>
      <c r="C16" s="149"/>
      <c r="E16" s="149"/>
    </row>
    <row r="17" spans="1:7" x14ac:dyDescent="0.3">
      <c r="A17" s="138" t="s">
        <v>277</v>
      </c>
      <c r="B17" s="178">
        <v>132003028.84</v>
      </c>
      <c r="C17" s="139">
        <v>107825288.31</v>
      </c>
      <c r="D17" s="140"/>
      <c r="E17" s="139">
        <v>128757809.17</v>
      </c>
    </row>
    <row r="18" spans="1:7" x14ac:dyDescent="0.3">
      <c r="A18" s="138" t="s">
        <v>278</v>
      </c>
      <c r="B18" s="178">
        <v>13981671.449999999</v>
      </c>
      <c r="C18" s="139">
        <v>11243319.83</v>
      </c>
      <c r="D18" s="140"/>
      <c r="E18" s="139">
        <v>5742279.4699999997</v>
      </c>
    </row>
    <row r="19" spans="1:7" x14ac:dyDescent="0.3">
      <c r="A19" s="138" t="s">
        <v>279</v>
      </c>
      <c r="B19" s="178">
        <v>37037746.950000003</v>
      </c>
      <c r="C19" s="139">
        <v>17486756.239999998</v>
      </c>
      <c r="D19" s="140"/>
      <c r="E19" s="139">
        <v>15193753.51</v>
      </c>
      <c r="G19" s="150"/>
    </row>
    <row r="20" spans="1:7" x14ac:dyDescent="0.3">
      <c r="A20" s="138" t="s">
        <v>280</v>
      </c>
      <c r="B20" s="178">
        <v>12624123.9868</v>
      </c>
      <c r="C20" s="139">
        <v>2669740.6</v>
      </c>
      <c r="D20" s="140"/>
      <c r="E20" s="139">
        <v>2669740.6</v>
      </c>
    </row>
    <row r="21" spans="1:7" x14ac:dyDescent="0.3">
      <c r="A21" s="138" t="s">
        <v>281</v>
      </c>
      <c r="B21" s="178">
        <v>110913150.2</v>
      </c>
      <c r="C21" s="139">
        <v>88517007.069999993</v>
      </c>
      <c r="D21" s="140"/>
      <c r="E21" s="139">
        <v>75094860.129999995</v>
      </c>
    </row>
    <row r="22" spans="1:7" x14ac:dyDescent="0.3">
      <c r="A22" s="138" t="s">
        <v>959</v>
      </c>
      <c r="B22" s="178">
        <v>779595.43</v>
      </c>
      <c r="C22" s="139">
        <v>582392.46</v>
      </c>
      <c r="D22" s="140"/>
      <c r="E22" s="139">
        <v>468740.95</v>
      </c>
    </row>
    <row r="23" spans="1:7" ht="19.5" thickBot="1" x14ac:dyDescent="0.35">
      <c r="A23" s="137" t="s">
        <v>282</v>
      </c>
      <c r="B23" s="183">
        <f>SUM(B17:B22)</f>
        <v>307339316.85680002</v>
      </c>
      <c r="C23" s="151">
        <f>SUM(C17:C22)</f>
        <v>228324504.50999999</v>
      </c>
      <c r="D23" s="145"/>
      <c r="E23" s="151">
        <f>SUM(E17:E22)</f>
        <v>227927183.82999998</v>
      </c>
    </row>
    <row r="24" spans="1:7" ht="19.5" thickTop="1" x14ac:dyDescent="0.3">
      <c r="A24" s="147"/>
      <c r="B24" s="179"/>
      <c r="C24" s="148"/>
      <c r="E24" s="148"/>
    </row>
    <row r="25" spans="1:7" x14ac:dyDescent="0.3">
      <c r="A25" s="147"/>
      <c r="B25" s="179"/>
      <c r="C25" s="148"/>
      <c r="E25" s="148"/>
    </row>
    <row r="26" spans="1:7" x14ac:dyDescent="0.3">
      <c r="A26" s="147"/>
      <c r="B26" s="179"/>
      <c r="C26" s="148"/>
      <c r="E26" s="148"/>
    </row>
    <row r="27" spans="1:7" ht="19.5" thickBot="1" x14ac:dyDescent="0.35">
      <c r="A27" s="137" t="s">
        <v>283</v>
      </c>
      <c r="B27" s="183">
        <f>B14-B23</f>
        <v>99163064.753199935</v>
      </c>
      <c r="C27" s="146">
        <f>+C14-C23</f>
        <v>130143756.90999997</v>
      </c>
      <c r="D27" s="145"/>
      <c r="E27" s="146">
        <f>+E14-E23</f>
        <v>97251994.319999993</v>
      </c>
    </row>
    <row r="28" spans="1:7" ht="19.5" thickTop="1" x14ac:dyDescent="0.3">
      <c r="A28" s="147"/>
      <c r="B28" s="179"/>
    </row>
    <row r="29" spans="1:7" x14ac:dyDescent="0.3">
      <c r="A29" s="147"/>
      <c r="B29" s="179"/>
    </row>
    <row r="30" spans="1:7" x14ac:dyDescent="0.3">
      <c r="A30" s="152"/>
      <c r="B30" s="181"/>
    </row>
    <row r="31" spans="1:7" x14ac:dyDescent="0.3">
      <c r="A31" s="152"/>
      <c r="B31" s="181"/>
    </row>
    <row r="32" spans="1:7" x14ac:dyDescent="0.3">
      <c r="A32" s="153" t="s">
        <v>284</v>
      </c>
      <c r="B32" s="182"/>
      <c r="C32" s="154" t="s">
        <v>285</v>
      </c>
      <c r="D32" s="154"/>
      <c r="E32" s="154"/>
    </row>
    <row r="33" spans="1:6" x14ac:dyDescent="0.3">
      <c r="A33" s="155" t="s">
        <v>252</v>
      </c>
      <c r="B33" s="155"/>
      <c r="C33" s="319" t="s">
        <v>286</v>
      </c>
      <c r="D33" s="319"/>
      <c r="E33" s="319"/>
    </row>
    <row r="37" spans="1:6" x14ac:dyDescent="0.3">
      <c r="A37" s="156" t="s">
        <v>287</v>
      </c>
      <c r="B37" s="156"/>
      <c r="C37" s="157" t="s">
        <v>288</v>
      </c>
      <c r="D37" s="158"/>
      <c r="E37" s="154"/>
      <c r="F37" s="154"/>
    </row>
    <row r="38" spans="1:6" x14ac:dyDescent="0.3">
      <c r="A38" s="155" t="s">
        <v>267</v>
      </c>
      <c r="B38" s="155"/>
      <c r="C38" s="136" t="s">
        <v>289</v>
      </c>
      <c r="D38" s="319"/>
      <c r="E38" s="319"/>
      <c r="F38" s="319"/>
    </row>
  </sheetData>
  <mergeCells count="6">
    <mergeCell ref="D38:F38"/>
    <mergeCell ref="A1:E1"/>
    <mergeCell ref="A2:E2"/>
    <mergeCell ref="A3:E3"/>
    <mergeCell ref="A4:E4"/>
    <mergeCell ref="C33:E33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G20" sqref="G20"/>
    </sheetView>
  </sheetViews>
  <sheetFormatPr baseColWidth="10" defaultColWidth="21.42578125" defaultRowHeight="24.95" customHeight="1" x14ac:dyDescent="0.3"/>
  <cols>
    <col min="1" max="1" width="41.42578125" style="136" customWidth="1"/>
    <col min="2" max="2" width="16.5703125" style="136" customWidth="1"/>
    <col min="3" max="3" width="12.28515625" style="136" customWidth="1"/>
    <col min="4" max="4" width="8.5703125" style="136" customWidth="1"/>
    <col min="5" max="5" width="16" style="136" customWidth="1"/>
    <col min="6" max="6" width="17.7109375" style="136" customWidth="1"/>
    <col min="7" max="16384" width="21.42578125" style="136"/>
  </cols>
  <sheetData>
    <row r="1" spans="1:12" ht="14.25" customHeight="1" x14ac:dyDescent="0.3">
      <c r="A1" s="221"/>
      <c r="B1" s="320" t="s">
        <v>225</v>
      </c>
      <c r="C1" s="320"/>
      <c r="D1" s="320"/>
      <c r="E1" s="320"/>
      <c r="F1" s="320"/>
    </row>
    <row r="2" spans="1:12" ht="14.25" customHeight="1" x14ac:dyDescent="0.3">
      <c r="A2" s="320" t="s">
        <v>947</v>
      </c>
      <c r="B2" s="320"/>
      <c r="C2" s="320"/>
      <c r="D2" s="320"/>
      <c r="E2" s="320"/>
      <c r="F2" s="320"/>
    </row>
    <row r="3" spans="1:12" ht="15" customHeight="1" x14ac:dyDescent="0.3">
      <c r="A3" s="320" t="s">
        <v>970</v>
      </c>
      <c r="B3" s="320"/>
      <c r="C3" s="320"/>
      <c r="D3" s="320"/>
      <c r="E3" s="320"/>
      <c r="F3" s="320"/>
    </row>
    <row r="4" spans="1:12" ht="12.75" customHeight="1" x14ac:dyDescent="0.3">
      <c r="A4" s="320" t="s">
        <v>227</v>
      </c>
      <c r="B4" s="320"/>
      <c r="C4" s="320"/>
      <c r="D4" s="320"/>
      <c r="E4" s="320"/>
      <c r="F4" s="320"/>
    </row>
    <row r="5" spans="1:12" ht="13.5" customHeight="1" x14ac:dyDescent="0.3">
      <c r="A5" s="161"/>
      <c r="B5" s="161"/>
      <c r="C5" s="162"/>
      <c r="D5" s="161"/>
      <c r="E5" s="161"/>
    </row>
    <row r="6" spans="1:12" ht="44.25" customHeight="1" x14ac:dyDescent="0.3">
      <c r="A6" s="204"/>
      <c r="B6" s="205" t="s">
        <v>255</v>
      </c>
      <c r="C6" s="205" t="s">
        <v>256</v>
      </c>
      <c r="D6" s="201" t="s">
        <v>257</v>
      </c>
      <c r="E6" s="205" t="s">
        <v>258</v>
      </c>
      <c r="F6" s="205" t="s">
        <v>259</v>
      </c>
    </row>
    <row r="7" spans="1:12" ht="24.75" hidden="1" customHeight="1" x14ac:dyDescent="0.3">
      <c r="A7" s="311"/>
      <c r="B7" s="207"/>
      <c r="C7" s="208"/>
      <c r="D7" s="41"/>
      <c r="E7" s="207"/>
      <c r="F7" s="297"/>
    </row>
    <row r="8" spans="1:12" ht="15" customHeight="1" x14ac:dyDescent="0.3">
      <c r="A8" s="304" t="s">
        <v>967</v>
      </c>
      <c r="B8" s="210">
        <v>-48833336.420000002</v>
      </c>
      <c r="C8" s="211"/>
      <c r="D8" s="211"/>
      <c r="E8" s="212">
        <v>369108018.85000002</v>
      </c>
      <c r="F8" s="298">
        <f>+B8+E8</f>
        <v>320274682.43000001</v>
      </c>
    </row>
    <row r="9" spans="1:12" ht="11.25" customHeight="1" x14ac:dyDescent="0.3">
      <c r="A9" s="312" t="s">
        <v>260</v>
      </c>
      <c r="B9" s="207"/>
      <c r="C9" s="213"/>
      <c r="D9" s="206"/>
      <c r="E9" s="206"/>
      <c r="F9" s="299"/>
    </row>
    <row r="10" spans="1:12" ht="12.75" customHeight="1" x14ac:dyDescent="0.3">
      <c r="A10" s="312" t="s">
        <v>261</v>
      </c>
      <c r="B10" s="207"/>
      <c r="C10" s="207"/>
      <c r="D10" s="206"/>
      <c r="E10" s="213"/>
      <c r="F10" s="299"/>
    </row>
    <row r="11" spans="1:12" ht="14.25" customHeight="1" x14ac:dyDescent="0.3">
      <c r="A11" s="313" t="s">
        <v>262</v>
      </c>
      <c r="B11" s="207"/>
      <c r="C11" s="207"/>
      <c r="D11" s="206"/>
      <c r="E11" s="214"/>
      <c r="F11" s="299"/>
    </row>
    <row r="12" spans="1:12" ht="13.5" customHeight="1" x14ac:dyDescent="0.3">
      <c r="A12" s="314" t="s">
        <v>263</v>
      </c>
      <c r="B12" s="214"/>
      <c r="C12" s="214"/>
      <c r="D12" s="214"/>
      <c r="E12" s="305">
        <v>58300879.710000001</v>
      </c>
      <c r="F12" s="300">
        <f>E12</f>
        <v>58300879.710000001</v>
      </c>
    </row>
    <row r="13" spans="1:12" s="23" customFormat="1" ht="19.5" customHeight="1" x14ac:dyDescent="0.3">
      <c r="A13" s="304" t="s">
        <v>968</v>
      </c>
      <c r="B13" s="210">
        <f>SUM(B8:B12)</f>
        <v>-48833336.420000002</v>
      </c>
      <c r="C13" s="211"/>
      <c r="D13" s="211"/>
      <c r="E13" s="310">
        <f>SUM(D8:E12)</f>
        <v>427408898.56</v>
      </c>
      <c r="F13" s="298">
        <f>+B13+E13</f>
        <v>378575562.13999999</v>
      </c>
    </row>
    <row r="14" spans="1:12" ht="15.75" customHeight="1" x14ac:dyDescent="0.3">
      <c r="A14" s="313" t="s">
        <v>260</v>
      </c>
      <c r="B14" s="213"/>
      <c r="C14" s="213"/>
      <c r="D14" s="213"/>
      <c r="E14" s="213"/>
      <c r="F14" s="299"/>
      <c r="L14" s="163"/>
    </row>
    <row r="15" spans="1:12" ht="16.5" customHeight="1" x14ac:dyDescent="0.3">
      <c r="A15" s="313" t="s">
        <v>261</v>
      </c>
      <c r="B15" s="213"/>
      <c r="C15" s="213"/>
      <c r="D15" s="213"/>
      <c r="E15" s="213"/>
      <c r="F15" s="299"/>
      <c r="L15" s="163"/>
    </row>
    <row r="16" spans="1:12" ht="27" customHeight="1" x14ac:dyDescent="0.3">
      <c r="A16" s="313" t="s">
        <v>264</v>
      </c>
      <c r="B16" s="213"/>
      <c r="C16" s="213"/>
      <c r="D16" s="213"/>
      <c r="E16" s="213"/>
      <c r="F16" s="299"/>
      <c r="L16" s="163"/>
    </row>
    <row r="17" spans="1:12" ht="18" customHeight="1" x14ac:dyDescent="0.3">
      <c r="A17" s="313" t="s">
        <v>262</v>
      </c>
      <c r="B17" s="213"/>
      <c r="C17" s="213"/>
      <c r="D17" s="213"/>
      <c r="E17" s="215"/>
      <c r="F17" s="301"/>
    </row>
    <row r="18" spans="1:12" ht="20.25" customHeight="1" x14ac:dyDescent="0.3">
      <c r="A18" s="314" t="s">
        <v>263</v>
      </c>
      <c r="B18" s="214"/>
      <c r="C18" s="309"/>
      <c r="D18" s="214"/>
      <c r="E18" s="305">
        <v>51377519.899999999</v>
      </c>
      <c r="F18" s="302">
        <f>+E18</f>
        <v>51377519.899999999</v>
      </c>
    </row>
    <row r="19" spans="1:12" ht="19.5" customHeight="1" thickBot="1" x14ac:dyDescent="0.35">
      <c r="A19" s="315" t="s">
        <v>969</v>
      </c>
      <c r="B19" s="303">
        <f>+B13</f>
        <v>-48833336.420000002</v>
      </c>
      <c r="C19" s="306"/>
      <c r="D19" s="306"/>
      <c r="E19" s="307">
        <f>+E13+E17+E18</f>
        <v>478786418.45999998</v>
      </c>
      <c r="F19" s="308">
        <f>SUM(F13:F18)</f>
        <v>429953082.03999996</v>
      </c>
    </row>
    <row r="20" spans="1:12" ht="19.5" customHeight="1" x14ac:dyDescent="0.3">
      <c r="A20" s="209"/>
      <c r="B20" s="210"/>
      <c r="C20" s="222"/>
      <c r="D20" s="222"/>
      <c r="E20" s="223"/>
      <c r="F20" s="216"/>
    </row>
    <row r="21" spans="1:12" ht="19.5" customHeight="1" x14ac:dyDescent="0.3">
      <c r="A21" s="209"/>
      <c r="B21" s="210"/>
      <c r="C21" s="222"/>
      <c r="D21" s="222"/>
      <c r="E21" s="223"/>
      <c r="F21" s="216"/>
    </row>
    <row r="22" spans="1:12" ht="15.75" customHeight="1" x14ac:dyDescent="0.3">
      <c r="A22" s="209"/>
      <c r="B22" s="211"/>
      <c r="C22" s="211"/>
      <c r="D22" s="211"/>
      <c r="E22" s="211"/>
      <c r="F22" s="209"/>
      <c r="L22" s="163"/>
    </row>
    <row r="23" spans="1:12" ht="18" customHeight="1" x14ac:dyDescent="0.3">
      <c r="A23" s="217" t="s">
        <v>971</v>
      </c>
      <c r="B23" s="41"/>
      <c r="C23" s="41"/>
      <c r="D23" s="219" t="s">
        <v>972</v>
      </c>
      <c r="E23" s="219"/>
      <c r="F23" s="219"/>
    </row>
    <row r="24" spans="1:12" ht="19.5" customHeight="1" x14ac:dyDescent="0.3">
      <c r="A24" s="220" t="s">
        <v>252</v>
      </c>
      <c r="B24" s="41"/>
      <c r="C24" s="41"/>
      <c r="D24" s="321" t="s">
        <v>265</v>
      </c>
      <c r="E24" s="321"/>
      <c r="F24" s="321"/>
    </row>
    <row r="25" spans="1:12" ht="15.75" customHeight="1" x14ac:dyDescent="0.3">
      <c r="A25" s="41"/>
      <c r="B25" s="41"/>
      <c r="C25" s="41"/>
      <c r="D25" s="41"/>
      <c r="E25" s="41"/>
      <c r="F25" s="41"/>
    </row>
    <row r="26" spans="1:12" ht="15.75" customHeight="1" x14ac:dyDescent="0.3">
      <c r="A26" s="41"/>
      <c r="B26" s="41"/>
      <c r="C26" s="41"/>
      <c r="D26" s="41"/>
      <c r="E26" s="41"/>
      <c r="F26" s="41"/>
    </row>
    <row r="27" spans="1:12" ht="14.25" customHeight="1" x14ac:dyDescent="0.3">
      <c r="A27" s="41"/>
      <c r="B27" s="25"/>
      <c r="C27" s="41"/>
      <c r="D27" s="41"/>
      <c r="E27" s="41"/>
      <c r="F27" s="41"/>
    </row>
    <row r="28" spans="1:12" ht="18" customHeight="1" x14ac:dyDescent="0.3">
      <c r="A28" s="41"/>
      <c r="B28" s="41"/>
      <c r="C28" s="41"/>
      <c r="D28" s="41"/>
      <c r="E28" s="41"/>
      <c r="F28" s="41"/>
    </row>
    <row r="29" spans="1:12" ht="18" customHeight="1" x14ac:dyDescent="0.3">
      <c r="A29" s="217" t="s">
        <v>973</v>
      </c>
      <c r="B29" s="41"/>
      <c r="C29" s="41"/>
      <c r="D29" s="218"/>
      <c r="E29" s="219" t="s">
        <v>266</v>
      </c>
      <c r="F29" s="219"/>
    </row>
    <row r="30" spans="1:12" ht="15.75" customHeight="1" x14ac:dyDescent="0.3">
      <c r="A30" s="220" t="s">
        <v>267</v>
      </c>
      <c r="B30" s="41"/>
      <c r="C30" s="41"/>
      <c r="D30" s="321" t="s">
        <v>268</v>
      </c>
      <c r="E30" s="321"/>
      <c r="F30" s="321"/>
    </row>
  </sheetData>
  <mergeCells count="6">
    <mergeCell ref="D30:F30"/>
    <mergeCell ref="B1:F1"/>
    <mergeCell ref="A2:F2"/>
    <mergeCell ref="A3:F3"/>
    <mergeCell ref="A4:F4"/>
    <mergeCell ref="D24:F24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opLeftCell="A7" workbookViewId="0">
      <selection activeCell="B38" sqref="B38"/>
    </sheetView>
  </sheetViews>
  <sheetFormatPr baseColWidth="10" defaultRowHeight="24.95" customHeight="1" x14ac:dyDescent="0.3"/>
  <cols>
    <col min="1" max="1" width="70" style="136" customWidth="1"/>
    <col min="2" max="2" width="24.7109375" style="168" customWidth="1"/>
    <col min="3" max="3" width="25" style="136" customWidth="1"/>
    <col min="4" max="4" width="5.28515625" style="136" hidden="1" customWidth="1"/>
    <col min="5" max="5" width="11.5703125" style="136" customWidth="1"/>
    <col min="6" max="6" width="11.42578125" style="136"/>
    <col min="7" max="7" width="22" style="136" bestFit="1" customWidth="1"/>
    <col min="8" max="16384" width="11.42578125" style="136"/>
  </cols>
  <sheetData>
    <row r="1" spans="1:7" ht="20.25" customHeight="1" x14ac:dyDescent="0.3">
      <c r="A1" s="322" t="s">
        <v>225</v>
      </c>
      <c r="B1" s="322"/>
      <c r="C1" s="322"/>
      <c r="D1" s="322"/>
      <c r="E1" s="322"/>
      <c r="F1" s="202"/>
      <c r="G1" s="202"/>
    </row>
    <row r="2" spans="1:7" ht="15" customHeight="1" x14ac:dyDescent="0.3">
      <c r="A2" s="322" t="s">
        <v>226</v>
      </c>
      <c r="B2" s="322"/>
      <c r="C2" s="322"/>
      <c r="D2" s="322"/>
      <c r="E2" s="322"/>
      <c r="F2" s="202"/>
      <c r="G2" s="202"/>
    </row>
    <row r="3" spans="1:7" ht="16.5" customHeight="1" x14ac:dyDescent="0.3">
      <c r="A3" s="322" t="s">
        <v>957</v>
      </c>
      <c r="B3" s="322"/>
      <c r="C3" s="322"/>
      <c r="D3" s="322"/>
      <c r="E3" s="322"/>
      <c r="F3" s="202"/>
      <c r="G3" s="202"/>
    </row>
    <row r="4" spans="1:7" ht="15.75" customHeight="1" x14ac:dyDescent="0.3">
      <c r="A4" s="322" t="s">
        <v>227</v>
      </c>
      <c r="B4" s="322"/>
      <c r="C4" s="322"/>
      <c r="D4" s="322"/>
      <c r="E4" s="322"/>
      <c r="F4" s="202"/>
      <c r="G4" s="202"/>
    </row>
    <row r="5" spans="1:7" ht="14.25" customHeight="1" x14ac:dyDescent="0.35">
      <c r="A5" s="106"/>
      <c r="B5" s="238"/>
      <c r="C5" s="106"/>
      <c r="D5" s="106"/>
      <c r="E5" s="106"/>
      <c r="F5" s="202"/>
      <c r="G5" s="202"/>
    </row>
    <row r="6" spans="1:7" ht="18.75" customHeight="1" x14ac:dyDescent="0.3">
      <c r="A6" s="239" t="s">
        <v>228</v>
      </c>
      <c r="B6" s="240">
        <v>2022</v>
      </c>
      <c r="C6" s="28">
        <v>2021</v>
      </c>
      <c r="D6" s="28"/>
      <c r="E6" s="28"/>
      <c r="F6" s="202"/>
      <c r="G6" s="202"/>
    </row>
    <row r="7" spans="1:7" ht="18.75" customHeight="1" x14ac:dyDescent="0.3">
      <c r="A7" s="241" t="s">
        <v>229</v>
      </c>
      <c r="B7" s="112">
        <f>'Estado comparativo'!$D$8</f>
        <v>55183004.579999998</v>
      </c>
      <c r="C7" s="112">
        <v>41848706.030000001</v>
      </c>
      <c r="D7" s="242"/>
      <c r="E7" s="112"/>
      <c r="F7" s="202"/>
      <c r="G7" s="202"/>
    </row>
    <row r="8" spans="1:7" ht="18" customHeight="1" x14ac:dyDescent="0.3">
      <c r="A8" s="241" t="s">
        <v>230</v>
      </c>
      <c r="B8" s="112">
        <f>'Estado comparativo'!$D$10</f>
        <v>14537826.439999999</v>
      </c>
      <c r="C8" s="112">
        <v>8298368.8899999997</v>
      </c>
      <c r="D8" s="242"/>
      <c r="E8" s="112"/>
      <c r="F8" s="202"/>
      <c r="G8" s="202"/>
    </row>
    <row r="9" spans="1:7" ht="18.75" customHeight="1" x14ac:dyDescent="0.3">
      <c r="A9" s="243" t="s">
        <v>231</v>
      </c>
      <c r="B9" s="112">
        <v>335200716.52999997</v>
      </c>
      <c r="C9" s="244">
        <v>169765328</v>
      </c>
      <c r="D9" s="245"/>
      <c r="E9" s="244"/>
      <c r="F9" s="202"/>
      <c r="G9" s="202"/>
    </row>
    <row r="10" spans="1:7" ht="18" customHeight="1" x14ac:dyDescent="0.3">
      <c r="A10" s="241" t="s">
        <v>232</v>
      </c>
      <c r="B10" s="127">
        <f>'Estado comparativo'!$D$11</f>
        <v>1580834.06</v>
      </c>
      <c r="C10" s="246">
        <v>7823820</v>
      </c>
      <c r="D10" s="242"/>
      <c r="E10" s="115"/>
      <c r="F10" s="202"/>
      <c r="G10" s="225"/>
    </row>
    <row r="11" spans="1:7" ht="20.25" customHeight="1" x14ac:dyDescent="0.3">
      <c r="A11" s="241"/>
      <c r="B11" s="112"/>
      <c r="C11" s="247"/>
      <c r="D11" s="242"/>
      <c r="E11" s="115"/>
      <c r="F11" s="202"/>
      <c r="G11" s="225"/>
    </row>
    <row r="12" spans="1:7" ht="17.25" customHeight="1" x14ac:dyDescent="0.3">
      <c r="A12" s="241" t="s">
        <v>958</v>
      </c>
      <c r="B12" s="112">
        <v>-13981671.449999999</v>
      </c>
      <c r="C12" s="247"/>
      <c r="D12" s="242"/>
      <c r="E12" s="115"/>
      <c r="F12" s="202"/>
      <c r="G12" s="202"/>
    </row>
    <row r="13" spans="1:7" ht="18.75" customHeight="1" x14ac:dyDescent="0.3">
      <c r="A13" s="241" t="s">
        <v>233</v>
      </c>
      <c r="B13" s="112">
        <f>-132003028.84-B14</f>
        <v>-117066993.18000001</v>
      </c>
      <c r="C13" s="112">
        <v>-104479640.20999999</v>
      </c>
      <c r="D13" s="242"/>
      <c r="E13" s="112"/>
      <c r="F13" s="202"/>
      <c r="G13" s="202"/>
    </row>
    <row r="14" spans="1:7" ht="18" customHeight="1" x14ac:dyDescent="0.3">
      <c r="A14" s="241" t="s">
        <v>234</v>
      </c>
      <c r="B14" s="112">
        <v>-14936035.66</v>
      </c>
      <c r="C14" s="112">
        <v>-3108753</v>
      </c>
      <c r="D14" s="242"/>
      <c r="E14" s="112"/>
      <c r="F14" s="202"/>
      <c r="G14" s="202"/>
    </row>
    <row r="15" spans="1:7" ht="15.75" customHeight="1" x14ac:dyDescent="0.3">
      <c r="A15" s="241" t="s">
        <v>235</v>
      </c>
      <c r="B15" s="112">
        <v>0</v>
      </c>
      <c r="C15" s="112">
        <v>-236895.1</v>
      </c>
      <c r="D15" s="242"/>
      <c r="E15" s="112"/>
      <c r="F15" s="202"/>
      <c r="G15" s="202"/>
    </row>
    <row r="16" spans="1:7" ht="15.75" customHeight="1" x14ac:dyDescent="0.3">
      <c r="A16" s="241" t="s">
        <v>236</v>
      </c>
      <c r="B16" s="112">
        <v>-37037746.950000003</v>
      </c>
      <c r="C16" s="112">
        <v>-105239130.42</v>
      </c>
      <c r="D16" s="242"/>
      <c r="E16" s="112"/>
      <c r="F16" s="202"/>
      <c r="G16" s="202"/>
    </row>
    <row r="17" spans="1:8" ht="16.5" customHeight="1" x14ac:dyDescent="0.35">
      <c r="A17" s="241" t="s">
        <v>237</v>
      </c>
      <c r="B17" s="112">
        <v>0</v>
      </c>
      <c r="C17" s="248"/>
      <c r="D17" s="242"/>
      <c r="E17" s="242"/>
      <c r="F17" s="202"/>
      <c r="G17" s="202"/>
    </row>
    <row r="18" spans="1:8" ht="15.75" customHeight="1" x14ac:dyDescent="0.3">
      <c r="A18" s="241" t="s">
        <v>238</v>
      </c>
      <c r="B18" s="127">
        <f>-106839128.68-7880117.92-779595.43</f>
        <v>-115498842.03000002</v>
      </c>
      <c r="C18" s="127">
        <v>-15301705.050000001</v>
      </c>
      <c r="D18" s="242"/>
      <c r="E18" s="249"/>
      <c r="F18" s="202"/>
      <c r="G18" s="225"/>
    </row>
    <row r="19" spans="1:8" ht="42" customHeight="1" x14ac:dyDescent="0.3">
      <c r="A19" s="110" t="s">
        <v>239</v>
      </c>
      <c r="B19" s="187">
        <f>SUM(B7:B18)</f>
        <v>107981092.33999993</v>
      </c>
      <c r="C19" s="187">
        <f>SUM(C7:C18)</f>
        <v>-629900.85999997333</v>
      </c>
      <c r="D19" s="109"/>
      <c r="E19" s="250"/>
      <c r="F19" s="202"/>
      <c r="G19" s="225"/>
    </row>
    <row r="20" spans="1:8" ht="22.5" customHeight="1" x14ac:dyDescent="0.3">
      <c r="A20" s="251" t="s">
        <v>949</v>
      </c>
      <c r="B20" s="112"/>
      <c r="C20" s="107"/>
      <c r="D20" s="107"/>
      <c r="E20" s="107"/>
      <c r="F20" s="232"/>
      <c r="G20" s="225"/>
    </row>
    <row r="21" spans="1:8" ht="16.5" customHeight="1" x14ac:dyDescent="0.3">
      <c r="A21" s="252" t="s">
        <v>240</v>
      </c>
      <c r="B21" s="112">
        <v>0</v>
      </c>
      <c r="C21" s="114">
        <v>250000</v>
      </c>
      <c r="D21" s="113"/>
      <c r="E21" s="114"/>
      <c r="F21" s="202"/>
      <c r="G21" s="40"/>
      <c r="H21" s="142"/>
    </row>
    <row r="22" spans="1:8" ht="14.25" customHeight="1" x14ac:dyDescent="0.3">
      <c r="A22" s="241" t="s">
        <v>948</v>
      </c>
      <c r="B22" s="112">
        <v>0</v>
      </c>
      <c r="C22" s="116">
        <v>130482038.5</v>
      </c>
      <c r="D22" s="113"/>
      <c r="E22" s="116"/>
      <c r="F22" s="202"/>
      <c r="G22" s="225"/>
    </row>
    <row r="23" spans="1:8" ht="20.25" x14ac:dyDescent="0.3">
      <c r="A23" s="241" t="s">
        <v>241</v>
      </c>
      <c r="B23" s="112">
        <f>-GASTOS!AF402-GASTOS!AF403-GASTOS!AF404-GASTOS!AF517-GASTOS!AF518</f>
        <v>-91723002.030000001</v>
      </c>
      <c r="C23" s="253">
        <v>-4561266.17</v>
      </c>
      <c r="D23" s="165"/>
      <c r="E23" s="253"/>
      <c r="F23" s="202"/>
      <c r="G23" s="202"/>
    </row>
    <row r="24" spans="1:8" ht="18.75" customHeight="1" x14ac:dyDescent="0.3">
      <c r="A24" s="241" t="s">
        <v>242</v>
      </c>
      <c r="B24" s="112">
        <v>-42895372.950000003</v>
      </c>
      <c r="C24" s="253">
        <v>-42523673.729999997</v>
      </c>
      <c r="D24" s="165"/>
      <c r="E24" s="254"/>
      <c r="F24" s="202"/>
      <c r="G24" s="202"/>
    </row>
    <row r="25" spans="1:8" ht="16.5" customHeight="1" x14ac:dyDescent="0.3">
      <c r="A25" s="241" t="s">
        <v>238</v>
      </c>
      <c r="B25" s="127">
        <f>-GASTOS!AF520-GASTOS!AF406</f>
        <v>-4074021.5199999921</v>
      </c>
      <c r="C25" s="255"/>
      <c r="D25" s="165"/>
      <c r="E25" s="253"/>
      <c r="F25" s="202"/>
      <c r="G25" s="202"/>
    </row>
    <row r="26" spans="1:8" ht="18" customHeight="1" x14ac:dyDescent="0.3">
      <c r="A26" s="251" t="s">
        <v>243</v>
      </c>
      <c r="B26" s="187">
        <f>SUM(B21:B25)</f>
        <v>-138692396.5</v>
      </c>
      <c r="C26" s="256">
        <f>SUM(C21:C24)</f>
        <v>83647098.599999994</v>
      </c>
      <c r="D26" s="257"/>
      <c r="E26" s="258"/>
      <c r="F26" s="202"/>
      <c r="G26" s="202"/>
    </row>
    <row r="27" spans="1:8" ht="17.25" customHeight="1" x14ac:dyDescent="0.3">
      <c r="A27" s="259"/>
      <c r="B27" s="112">
        <v>0</v>
      </c>
      <c r="C27" s="260"/>
      <c r="D27" s="260"/>
      <c r="E27" s="261"/>
      <c r="F27" s="202"/>
      <c r="G27" s="202"/>
    </row>
    <row r="28" spans="1:8" ht="16.5" customHeight="1" x14ac:dyDescent="0.3">
      <c r="A28" s="251" t="s">
        <v>244</v>
      </c>
      <c r="B28" s="112">
        <v>0</v>
      </c>
      <c r="C28" s="165"/>
      <c r="D28" s="165"/>
      <c r="E28" s="262"/>
      <c r="F28" s="202"/>
      <c r="G28" s="202"/>
    </row>
    <row r="29" spans="1:8" ht="18.75" customHeight="1" x14ac:dyDescent="0.3">
      <c r="A29" s="241" t="s">
        <v>245</v>
      </c>
      <c r="B29" s="112">
        <v>0</v>
      </c>
      <c r="C29" s="165">
        <v>0</v>
      </c>
      <c r="D29" s="165"/>
      <c r="E29" s="254"/>
      <c r="F29" s="202"/>
      <c r="G29" s="202"/>
    </row>
    <row r="30" spans="1:8" ht="43.5" customHeight="1" x14ac:dyDescent="0.3">
      <c r="A30" s="241" t="s">
        <v>246</v>
      </c>
      <c r="B30" s="249">
        <v>0</v>
      </c>
      <c r="C30" s="262">
        <v>0</v>
      </c>
      <c r="D30" s="165"/>
      <c r="E30" s="263"/>
      <c r="F30" s="202"/>
      <c r="G30" s="202"/>
    </row>
    <row r="31" spans="1:8" ht="15.75" customHeight="1" x14ac:dyDescent="0.3">
      <c r="A31" s="251" t="s">
        <v>247</v>
      </c>
      <c r="B31" s="249">
        <v>0</v>
      </c>
      <c r="C31" s="264">
        <f>SUM(C29:C30)</f>
        <v>0</v>
      </c>
      <c r="D31" s="166"/>
      <c r="E31" s="265"/>
      <c r="F31" s="202"/>
      <c r="G31" s="202"/>
    </row>
    <row r="32" spans="1:8" ht="43.5" customHeight="1" x14ac:dyDescent="0.3">
      <c r="A32" s="241" t="s">
        <v>248</v>
      </c>
      <c r="B32" s="112">
        <f>B19+B26+B31</f>
        <v>-30711304.160000071</v>
      </c>
      <c r="C32" s="266">
        <f>C19+C26+C31</f>
        <v>83017197.740000024</v>
      </c>
      <c r="D32" s="165"/>
      <c r="E32" s="265"/>
      <c r="F32" s="202"/>
      <c r="G32" s="225"/>
    </row>
    <row r="33" spans="1:7" ht="34.5" customHeight="1" x14ac:dyDescent="0.3">
      <c r="A33" s="241" t="s">
        <v>249</v>
      </c>
      <c r="B33" s="267">
        <v>152843933.09000003</v>
      </c>
      <c r="C33" s="128">
        <v>69826735.349999994</v>
      </c>
      <c r="D33" s="166"/>
      <c r="E33" s="124"/>
      <c r="F33" s="202"/>
      <c r="G33" s="40"/>
    </row>
    <row r="34" spans="1:7" ht="37.5" customHeight="1" x14ac:dyDescent="0.35">
      <c r="A34" s="110" t="s">
        <v>250</v>
      </c>
      <c r="B34" s="268">
        <f>B32+B33</f>
        <v>122132628.92999996</v>
      </c>
      <c r="C34" s="269">
        <f>SUM(C32:C33)</f>
        <v>152843933.09000003</v>
      </c>
      <c r="D34" s="167"/>
      <c r="E34" s="270"/>
      <c r="F34" s="202"/>
      <c r="G34" s="202"/>
    </row>
    <row r="35" spans="1:7" ht="24.95" customHeight="1" x14ac:dyDescent="0.35">
      <c r="A35" s="106"/>
      <c r="B35" s="112"/>
      <c r="C35" s="167"/>
      <c r="D35" s="167"/>
      <c r="E35" s="167"/>
      <c r="F35" s="202"/>
      <c r="G35" s="202"/>
    </row>
    <row r="36" spans="1:7" ht="24.95" customHeight="1" x14ac:dyDescent="0.3">
      <c r="B36" s="164"/>
      <c r="C36" s="168"/>
      <c r="D36" s="168"/>
      <c r="E36" s="168"/>
      <c r="F36" s="202"/>
      <c r="G36" s="202"/>
    </row>
    <row r="37" spans="1:7" ht="24.95" customHeight="1" x14ac:dyDescent="0.3">
      <c r="A37" s="202"/>
      <c r="B37" s="224"/>
      <c r="C37" s="225"/>
      <c r="D37" s="225"/>
      <c r="E37" s="225"/>
      <c r="F37" s="202"/>
      <c r="G37" s="202"/>
    </row>
    <row r="38" spans="1:7" ht="24.95" customHeight="1" x14ac:dyDescent="0.3">
      <c r="A38" s="233" t="s">
        <v>251</v>
      </c>
      <c r="B38" s="231"/>
      <c r="C38" s="229" t="s">
        <v>962</v>
      </c>
      <c r="D38" s="229"/>
      <c r="E38" s="230"/>
      <c r="F38" s="203"/>
      <c r="G38" s="202"/>
    </row>
    <row r="39" spans="1:7" ht="24.95" customHeight="1" x14ac:dyDescent="0.3">
      <c r="A39" s="228" t="s">
        <v>252</v>
      </c>
      <c r="B39" s="224"/>
      <c r="C39" s="226" t="s">
        <v>963</v>
      </c>
      <c r="D39" s="226"/>
      <c r="E39" s="226"/>
      <c r="F39" s="203"/>
      <c r="G39" s="202"/>
    </row>
    <row r="40" spans="1:7" ht="24.95" customHeight="1" x14ac:dyDescent="0.3">
      <c r="A40" s="203"/>
      <c r="B40" s="224"/>
      <c r="C40" s="225"/>
      <c r="D40" s="226"/>
      <c r="E40" s="225"/>
      <c r="F40" s="202"/>
      <c r="G40" s="202"/>
    </row>
    <row r="41" spans="1:7" ht="24.95" customHeight="1" x14ac:dyDescent="0.3">
      <c r="A41" s="202"/>
      <c r="B41" s="224"/>
      <c r="C41" s="225"/>
      <c r="D41" s="225"/>
      <c r="E41" s="225"/>
      <c r="F41" s="202"/>
      <c r="G41" s="202"/>
    </row>
    <row r="42" spans="1:7" ht="24.95" customHeight="1" x14ac:dyDescent="0.3">
      <c r="A42" s="234" t="s">
        <v>253</v>
      </c>
      <c r="B42" s="224"/>
      <c r="C42" s="235" t="s">
        <v>964</v>
      </c>
      <c r="D42" s="236"/>
      <c r="E42" s="237"/>
      <c r="F42" s="202"/>
      <c r="G42" s="202"/>
    </row>
    <row r="43" spans="1:7" ht="24.95" customHeight="1" x14ac:dyDescent="0.3">
      <c r="A43" s="203" t="s">
        <v>254</v>
      </c>
      <c r="B43" s="224"/>
      <c r="C43" s="323" t="s">
        <v>965</v>
      </c>
      <c r="D43" s="324"/>
      <c r="E43" s="323"/>
      <c r="F43" s="202"/>
      <c r="G43" s="202"/>
    </row>
    <row r="44" spans="1:7" ht="24.95" customHeight="1" x14ac:dyDescent="0.3">
      <c r="A44" s="227"/>
      <c r="B44" s="224"/>
      <c r="C44" s="225"/>
      <c r="D44" s="225"/>
      <c r="E44" s="225"/>
      <c r="F44" s="202"/>
      <c r="G44" s="202"/>
    </row>
    <row r="45" spans="1:7" ht="24.95" customHeight="1" x14ac:dyDescent="0.3">
      <c r="A45" s="202"/>
      <c r="B45" s="224"/>
      <c r="C45" s="225"/>
      <c r="D45" s="225"/>
      <c r="E45" s="225"/>
      <c r="F45" s="202"/>
      <c r="G45" s="202"/>
    </row>
    <row r="46" spans="1:7" ht="24.95" customHeight="1" x14ac:dyDescent="0.3">
      <c r="A46" s="202"/>
      <c r="B46" s="224"/>
      <c r="C46" s="225"/>
      <c r="D46" s="225"/>
      <c r="E46" s="225"/>
      <c r="F46" s="202"/>
      <c r="G46" s="202"/>
    </row>
    <row r="47" spans="1:7" ht="24.95" customHeight="1" x14ac:dyDescent="0.3">
      <c r="B47" s="164"/>
      <c r="C47" s="168"/>
      <c r="D47" s="168"/>
      <c r="E47" s="168"/>
    </row>
    <row r="48" spans="1:7" ht="24.95" customHeight="1" x14ac:dyDescent="0.3">
      <c r="B48" s="164"/>
    </row>
    <row r="49" spans="2:2" ht="24.95" customHeight="1" x14ac:dyDescent="0.3">
      <c r="B49" s="164"/>
    </row>
    <row r="50" spans="2:2" ht="24.95" customHeight="1" x14ac:dyDescent="0.3">
      <c r="B50" s="164"/>
    </row>
    <row r="51" spans="2:2" ht="24.95" customHeight="1" x14ac:dyDescent="0.3">
      <c r="B51" s="164"/>
    </row>
    <row r="52" spans="2:2" ht="24.95" customHeight="1" x14ac:dyDescent="0.3">
      <c r="B52" s="164"/>
    </row>
    <row r="53" spans="2:2" ht="24.95" customHeight="1" x14ac:dyDescent="0.3">
      <c r="B53" s="164"/>
    </row>
    <row r="54" spans="2:2" ht="24.95" customHeight="1" x14ac:dyDescent="0.3">
      <c r="B54" s="164"/>
    </row>
    <row r="55" spans="2:2" ht="24.95" customHeight="1" x14ac:dyDescent="0.3">
      <c r="B55" s="164"/>
    </row>
  </sheetData>
  <mergeCells count="5">
    <mergeCell ref="A1:E1"/>
    <mergeCell ref="A2:E2"/>
    <mergeCell ref="A3:E3"/>
    <mergeCell ref="A4:E4"/>
    <mergeCell ref="C43:E43"/>
  </mergeCells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D24" sqref="D24"/>
    </sheetView>
  </sheetViews>
  <sheetFormatPr baseColWidth="10" defaultColWidth="22.7109375" defaultRowHeight="24.95" customHeight="1" x14ac:dyDescent="0.25"/>
  <cols>
    <col min="1" max="1" width="8.28515625" style="41" customWidth="1"/>
    <col min="2" max="2" width="51" style="41" customWidth="1"/>
    <col min="3" max="3" width="16.5703125" style="41" customWidth="1"/>
    <col min="4" max="4" width="2.5703125" style="41" customWidth="1"/>
    <col min="5" max="5" width="15.28515625" style="41" customWidth="1"/>
    <col min="6" max="6" width="9.42578125" style="41" customWidth="1"/>
    <col min="7" max="7" width="5.5703125" style="41" customWidth="1"/>
    <col min="8" max="8" width="12.7109375" style="41" customWidth="1"/>
    <col min="9" max="16384" width="22.7109375" style="41"/>
  </cols>
  <sheetData>
    <row r="1" spans="1:9" ht="18" customHeight="1" x14ac:dyDescent="0.25">
      <c r="A1" s="334" t="s">
        <v>225</v>
      </c>
      <c r="B1" s="334"/>
      <c r="C1" s="334"/>
      <c r="D1" s="334"/>
      <c r="E1" s="334"/>
      <c r="F1" s="334"/>
      <c r="G1" s="334"/>
      <c r="H1" s="334"/>
      <c r="I1" s="334"/>
    </row>
    <row r="2" spans="1:9" ht="15.75" customHeight="1" x14ac:dyDescent="0.25">
      <c r="A2" s="335" t="s">
        <v>301</v>
      </c>
      <c r="B2" s="335"/>
      <c r="C2" s="335"/>
      <c r="D2" s="335"/>
      <c r="E2" s="335"/>
      <c r="F2" s="335"/>
      <c r="G2" s="335"/>
      <c r="H2" s="335"/>
      <c r="I2" s="335"/>
    </row>
    <row r="3" spans="1:9" ht="15.75" customHeight="1" x14ac:dyDescent="0.25">
      <c r="A3" s="334" t="s">
        <v>914</v>
      </c>
      <c r="B3" s="334"/>
      <c r="C3" s="334"/>
      <c r="D3" s="334"/>
      <c r="E3" s="334"/>
      <c r="F3" s="334"/>
      <c r="G3" s="334"/>
      <c r="H3" s="334"/>
      <c r="I3" s="334"/>
    </row>
    <row r="4" spans="1:9" s="328" customFormat="1" ht="10.5" customHeight="1" x14ac:dyDescent="0.25">
      <c r="A4" s="327"/>
    </row>
    <row r="5" spans="1:9" ht="23.25" customHeight="1" x14ac:dyDescent="0.25">
      <c r="A5" s="42"/>
      <c r="B5" s="42"/>
      <c r="C5" s="336" t="s">
        <v>302</v>
      </c>
      <c r="D5" s="336"/>
      <c r="E5" s="336"/>
      <c r="F5" s="42"/>
      <c r="G5" s="42"/>
      <c r="H5" s="42"/>
      <c r="I5" s="42"/>
    </row>
    <row r="6" spans="1:9" ht="27" customHeight="1" x14ac:dyDescent="0.25">
      <c r="A6" s="337" t="s">
        <v>303</v>
      </c>
      <c r="B6" s="337"/>
      <c r="C6" s="43" t="s">
        <v>304</v>
      </c>
      <c r="D6" s="338" t="s">
        <v>305</v>
      </c>
      <c r="E6" s="338"/>
      <c r="F6" s="43" t="s">
        <v>338</v>
      </c>
      <c r="G6" s="339" t="s">
        <v>306</v>
      </c>
      <c r="H6" s="339"/>
      <c r="I6" s="42"/>
    </row>
    <row r="7" spans="1:9" ht="18.75" customHeight="1" x14ac:dyDescent="0.3">
      <c r="A7" s="271">
        <v>1</v>
      </c>
      <c r="B7" s="272" t="s">
        <v>307</v>
      </c>
      <c r="C7" s="273">
        <f>SUM(C8:C13)</f>
        <v>600240605.58000004</v>
      </c>
      <c r="D7" s="333">
        <f>SUM(D8:E13)</f>
        <v>561878150.83999991</v>
      </c>
      <c r="E7" s="333"/>
      <c r="F7" s="274">
        <f>D7/C7</f>
        <v>0.93608820465764508</v>
      </c>
      <c r="G7" s="333">
        <f>+C7-D7</f>
        <v>38362454.740000129</v>
      </c>
      <c r="H7" s="333"/>
      <c r="I7" s="42"/>
    </row>
    <row r="8" spans="1:9" ht="15" customHeight="1" x14ac:dyDescent="0.3">
      <c r="A8" s="275" t="s">
        <v>308</v>
      </c>
      <c r="B8" s="276" t="s">
        <v>309</v>
      </c>
      <c r="C8" s="277">
        <v>56099296</v>
      </c>
      <c r="D8" s="326">
        <v>55183004.579999998</v>
      </c>
      <c r="E8" s="326"/>
      <c r="F8" s="278">
        <f>D8/C8</f>
        <v>0.98366661463986993</v>
      </c>
      <c r="G8" s="326">
        <f>+C8-D8</f>
        <v>916291.42000000179</v>
      </c>
      <c r="H8" s="326"/>
      <c r="I8" s="42"/>
    </row>
    <row r="9" spans="1:9" ht="15.75" customHeight="1" x14ac:dyDescent="0.3">
      <c r="A9" s="275" t="s">
        <v>310</v>
      </c>
      <c r="B9" s="276" t="s">
        <v>311</v>
      </c>
      <c r="C9" s="277">
        <v>354378010.69999999</v>
      </c>
      <c r="D9" s="326">
        <v>335200716.52999997</v>
      </c>
      <c r="E9" s="326"/>
      <c r="F9" s="278">
        <f t="shared" ref="F9:F20" si="0">D9/C9</f>
        <v>0.94588463846241688</v>
      </c>
      <c r="G9" s="326">
        <f t="shared" ref="G9:G13" si="1">+C9-D9</f>
        <v>19177294.170000017</v>
      </c>
      <c r="H9" s="326"/>
      <c r="I9" s="42"/>
    </row>
    <row r="10" spans="1:9" ht="13.5" customHeight="1" x14ac:dyDescent="0.3">
      <c r="A10" s="275" t="s">
        <v>312</v>
      </c>
      <c r="B10" s="276" t="s">
        <v>313</v>
      </c>
      <c r="C10" s="277">
        <v>26143640</v>
      </c>
      <c r="D10" s="326">
        <v>14537826.439999999</v>
      </c>
      <c r="E10" s="326"/>
      <c r="F10" s="278">
        <f t="shared" si="0"/>
        <v>0.55607506988315325</v>
      </c>
      <c r="G10" s="326">
        <f t="shared" si="1"/>
        <v>11605813.560000001</v>
      </c>
      <c r="H10" s="326"/>
      <c r="I10" s="42"/>
    </row>
    <row r="11" spans="1:9" ht="16.5" customHeight="1" x14ac:dyDescent="0.3">
      <c r="A11" s="275" t="s">
        <v>314</v>
      </c>
      <c r="B11" s="276" t="s">
        <v>315</v>
      </c>
      <c r="C11" s="277">
        <v>8104052</v>
      </c>
      <c r="D11" s="326">
        <v>1580834.06</v>
      </c>
      <c r="E11" s="326"/>
      <c r="F11" s="278">
        <f t="shared" si="0"/>
        <v>0.19506711704219076</v>
      </c>
      <c r="G11" s="326">
        <f t="shared" si="1"/>
        <v>6523217.9399999995</v>
      </c>
      <c r="H11" s="326"/>
      <c r="I11" s="42"/>
    </row>
    <row r="12" spans="1:9" ht="15" customHeight="1" x14ac:dyDescent="0.3">
      <c r="A12" s="275" t="s">
        <v>316</v>
      </c>
      <c r="B12" s="276" t="s">
        <v>481</v>
      </c>
      <c r="C12" s="277">
        <v>155301407.19</v>
      </c>
      <c r="D12" s="326">
        <v>155301407.19</v>
      </c>
      <c r="E12" s="326"/>
      <c r="F12" s="278">
        <f t="shared" si="0"/>
        <v>1</v>
      </c>
      <c r="G12" s="326">
        <f t="shared" si="1"/>
        <v>0</v>
      </c>
      <c r="H12" s="326"/>
      <c r="I12" s="42"/>
    </row>
    <row r="13" spans="1:9" ht="13.5" customHeight="1" x14ac:dyDescent="0.3">
      <c r="A13" s="275"/>
      <c r="B13" s="202" t="s">
        <v>485</v>
      </c>
      <c r="C13" s="277">
        <v>214199.69</v>
      </c>
      <c r="D13" s="277"/>
      <c r="E13" s="277">
        <v>74362.039999999994</v>
      </c>
      <c r="F13" s="278">
        <f t="shared" si="0"/>
        <v>0</v>
      </c>
      <c r="G13" s="326">
        <f t="shared" si="1"/>
        <v>214199.69</v>
      </c>
      <c r="H13" s="326"/>
      <c r="I13" s="42"/>
    </row>
    <row r="14" spans="1:9" ht="16.5" customHeight="1" x14ac:dyDescent="0.3">
      <c r="A14" s="271">
        <v>2</v>
      </c>
      <c r="B14" s="272" t="s">
        <v>318</v>
      </c>
      <c r="C14" s="273">
        <f>SUM(C15:C22)</f>
        <v>600240605.58000004</v>
      </c>
      <c r="D14" s="333">
        <f>SUM(D15:E22)</f>
        <v>437213685.76999998</v>
      </c>
      <c r="E14" s="333"/>
      <c r="F14" s="278">
        <f t="shared" si="0"/>
        <v>0.72839738215899186</v>
      </c>
      <c r="G14" s="326">
        <f t="shared" ref="G14:G20" si="2">+C14-D14</f>
        <v>163026919.81000006</v>
      </c>
      <c r="H14" s="326"/>
      <c r="I14" s="42"/>
    </row>
    <row r="15" spans="1:9" ht="16.5" customHeight="1" x14ac:dyDescent="0.3">
      <c r="A15" s="275" t="s">
        <v>319</v>
      </c>
      <c r="B15" s="276" t="s">
        <v>320</v>
      </c>
      <c r="C15" s="277">
        <f>GASTOS!R191</f>
        <v>154699176.66</v>
      </c>
      <c r="D15" s="326">
        <v>132003028.83999997</v>
      </c>
      <c r="E15" s="326"/>
      <c r="F15" s="278">
        <f t="shared" si="0"/>
        <v>0.85328850282195146</v>
      </c>
      <c r="G15" s="326">
        <f t="shared" si="2"/>
        <v>22696147.820000023</v>
      </c>
      <c r="H15" s="326"/>
      <c r="I15" s="42"/>
    </row>
    <row r="16" spans="1:9" ht="15" customHeight="1" x14ac:dyDescent="0.3">
      <c r="A16" s="275" t="s">
        <v>321</v>
      </c>
      <c r="B16" s="276" t="s">
        <v>322</v>
      </c>
      <c r="C16" s="277">
        <v>114494935.81</v>
      </c>
      <c r="D16" s="326">
        <v>106839128.68000001</v>
      </c>
      <c r="E16" s="326"/>
      <c r="F16" s="278">
        <f t="shared" si="0"/>
        <v>0.93313409823903026</v>
      </c>
      <c r="G16" s="326">
        <f t="shared" si="2"/>
        <v>7655807.1299999952</v>
      </c>
      <c r="H16" s="326"/>
      <c r="I16" s="42"/>
    </row>
    <row r="17" spans="1:9" ht="15" customHeight="1" x14ac:dyDescent="0.3">
      <c r="A17" s="275" t="s">
        <v>323</v>
      </c>
      <c r="B17" s="276" t="s">
        <v>324</v>
      </c>
      <c r="C17" s="277">
        <v>44443378.469999999</v>
      </c>
      <c r="D17" s="326">
        <v>37037746.950000003</v>
      </c>
      <c r="E17" s="326"/>
      <c r="F17" s="278">
        <f t="shared" si="0"/>
        <v>0.8333692942583355</v>
      </c>
      <c r="G17" s="326">
        <f t="shared" si="2"/>
        <v>7405631.5199999958</v>
      </c>
      <c r="H17" s="326"/>
      <c r="I17" s="42"/>
    </row>
    <row r="18" spans="1:9" ht="15.75" customHeight="1" x14ac:dyDescent="0.3">
      <c r="A18" s="275" t="s">
        <v>325</v>
      </c>
      <c r="B18" s="276" t="s">
        <v>326</v>
      </c>
      <c r="C18" s="277">
        <v>16998236.719999999</v>
      </c>
      <c r="D18" s="326">
        <v>13981671.450000001</v>
      </c>
      <c r="E18" s="326"/>
      <c r="F18" s="278">
        <f t="shared" si="0"/>
        <v>0.82253657719387274</v>
      </c>
      <c r="G18" s="326">
        <f t="shared" si="2"/>
        <v>3016565.2699999977</v>
      </c>
      <c r="H18" s="326"/>
      <c r="I18" s="42"/>
    </row>
    <row r="19" spans="1:9" ht="15" customHeight="1" x14ac:dyDescent="0.3">
      <c r="A19" s="275" t="s">
        <v>327</v>
      </c>
      <c r="B19" s="279" t="s">
        <v>328</v>
      </c>
      <c r="C19" s="277">
        <v>30571726.149999999</v>
      </c>
      <c r="D19" s="326">
        <v>25587726.859999999</v>
      </c>
      <c r="E19" s="326"/>
      <c r="F19" s="278">
        <f t="shared" si="0"/>
        <v>0.83697357272055772</v>
      </c>
      <c r="G19" s="326">
        <f t="shared" si="2"/>
        <v>4983999.2899999991</v>
      </c>
      <c r="H19" s="326"/>
      <c r="I19" s="42"/>
    </row>
    <row r="20" spans="1:9" ht="14.25" customHeight="1" x14ac:dyDescent="0.3">
      <c r="A20" s="275" t="s">
        <v>329</v>
      </c>
      <c r="B20" s="276" t="s">
        <v>330</v>
      </c>
      <c r="C20" s="277">
        <v>208865451.88999999</v>
      </c>
      <c r="D20" s="326">
        <v>113104669.64</v>
      </c>
      <c r="E20" s="326"/>
      <c r="F20" s="278">
        <f t="shared" si="0"/>
        <v>0.54151928246882652</v>
      </c>
      <c r="G20" s="326">
        <f t="shared" si="2"/>
        <v>95760782.249999985</v>
      </c>
      <c r="H20" s="326"/>
      <c r="I20" s="42"/>
    </row>
    <row r="21" spans="1:9" ht="13.5" customHeight="1" x14ac:dyDescent="0.3">
      <c r="A21" s="275">
        <v>2.8</v>
      </c>
      <c r="B21" s="280" t="s">
        <v>954</v>
      </c>
      <c r="C21" s="281">
        <v>1150000</v>
      </c>
      <c r="D21" s="280"/>
      <c r="E21" s="281">
        <v>779595.43</v>
      </c>
      <c r="F21" s="278">
        <f t="shared" ref="F21:F22" si="3">D21/C21</f>
        <v>0</v>
      </c>
      <c r="G21" s="326">
        <f t="shared" ref="G21" si="4">+C21-D21</f>
        <v>1150000</v>
      </c>
      <c r="H21" s="326"/>
      <c r="I21" s="42"/>
    </row>
    <row r="22" spans="1:9" ht="15" customHeight="1" x14ac:dyDescent="0.3">
      <c r="A22" s="275">
        <v>4.2</v>
      </c>
      <c r="B22" s="202" t="s">
        <v>833</v>
      </c>
      <c r="C22" s="281">
        <v>29017699.880000003</v>
      </c>
      <c r="D22" s="280"/>
      <c r="E22" s="282">
        <v>7880117.919999999</v>
      </c>
      <c r="F22" s="278">
        <f t="shared" si="3"/>
        <v>0</v>
      </c>
      <c r="G22" s="326">
        <f>+C22-E22</f>
        <v>21137581.960000005</v>
      </c>
      <c r="H22" s="326"/>
      <c r="I22" s="42"/>
    </row>
    <row r="23" spans="1:9" ht="24.95" customHeight="1" x14ac:dyDescent="0.3">
      <c r="A23" s="331" t="s">
        <v>966</v>
      </c>
      <c r="B23" s="331"/>
      <c r="C23" s="273">
        <f>+C7-C14</f>
        <v>0</v>
      </c>
      <c r="D23" s="332">
        <f>+D7-D14</f>
        <v>124664465.06999993</v>
      </c>
      <c r="E23" s="332"/>
      <c r="F23" s="280"/>
      <c r="G23" s="280"/>
      <c r="H23" s="283"/>
      <c r="I23" s="42"/>
    </row>
    <row r="24" spans="1:9" ht="0.75" customHeight="1" x14ac:dyDescent="0.3">
      <c r="A24" s="284"/>
      <c r="B24" s="284"/>
      <c r="C24" s="273"/>
      <c r="D24" s="273"/>
      <c r="E24" s="273"/>
      <c r="F24" s="280"/>
      <c r="G24" s="280"/>
      <c r="H24" s="280"/>
      <c r="I24" s="42"/>
    </row>
    <row r="25" spans="1:9" ht="30" customHeight="1" x14ac:dyDescent="0.3">
      <c r="A25" s="284"/>
      <c r="B25" s="284"/>
      <c r="C25" s="273"/>
      <c r="D25" s="273"/>
      <c r="E25" s="273"/>
      <c r="F25" s="280"/>
      <c r="G25" s="280"/>
      <c r="H25" s="280"/>
      <c r="I25" s="42"/>
    </row>
    <row r="26" spans="1:9" ht="17.25" customHeight="1" x14ac:dyDescent="0.25">
      <c r="A26" s="330" t="s">
        <v>331</v>
      </c>
      <c r="B26" s="330"/>
      <c r="C26" s="280"/>
      <c r="D26" s="280"/>
      <c r="E26" s="330" t="s">
        <v>332</v>
      </c>
      <c r="F26" s="330"/>
      <c r="G26" s="330"/>
      <c r="H26" s="280"/>
      <c r="I26" s="42"/>
    </row>
    <row r="27" spans="1:9" ht="15.75" customHeight="1" x14ac:dyDescent="0.25">
      <c r="A27" s="329" t="s">
        <v>252</v>
      </c>
      <c r="B27" s="329"/>
      <c r="C27" s="280"/>
      <c r="D27" s="280"/>
      <c r="E27" s="329" t="s">
        <v>333</v>
      </c>
      <c r="F27" s="329"/>
      <c r="G27" s="329"/>
      <c r="H27" s="280"/>
      <c r="I27" s="42"/>
    </row>
    <row r="28" spans="1:9" ht="15.75" customHeight="1" x14ac:dyDescent="0.25">
      <c r="A28" s="285"/>
      <c r="B28" s="285"/>
      <c r="C28" s="280"/>
      <c r="D28" s="280"/>
      <c r="E28" s="285"/>
      <c r="F28" s="285"/>
      <c r="G28" s="285"/>
      <c r="H28" s="280"/>
      <c r="I28" s="42"/>
    </row>
    <row r="29" spans="1:9" ht="20.25" customHeight="1" x14ac:dyDescent="0.25">
      <c r="A29" s="202"/>
      <c r="B29" s="202"/>
      <c r="C29" s="202"/>
      <c r="D29" s="202"/>
      <c r="E29" s="202"/>
      <c r="F29" s="202"/>
      <c r="G29" s="202"/>
      <c r="H29" s="202"/>
    </row>
    <row r="30" spans="1:9" ht="24.95" customHeight="1" x14ac:dyDescent="0.25">
      <c r="A30" s="330" t="s">
        <v>334</v>
      </c>
      <c r="B30" s="330"/>
      <c r="C30" s="280"/>
      <c r="D30" s="280"/>
      <c r="E30" s="330" t="s">
        <v>335</v>
      </c>
      <c r="F30" s="330"/>
      <c r="G30" s="330"/>
      <c r="H30" s="280"/>
      <c r="I30" s="42"/>
    </row>
    <row r="31" spans="1:9" ht="14.25" customHeight="1" x14ac:dyDescent="0.25">
      <c r="A31" s="329" t="s">
        <v>336</v>
      </c>
      <c r="B31" s="329"/>
      <c r="C31" s="280"/>
      <c r="D31" s="280"/>
      <c r="E31" s="329" t="s">
        <v>337</v>
      </c>
      <c r="F31" s="329"/>
      <c r="G31" s="329"/>
      <c r="H31" s="280"/>
      <c r="I31" s="42"/>
    </row>
    <row r="32" spans="1:9" ht="24.95" customHeight="1" x14ac:dyDescent="0.25">
      <c r="A32" s="202"/>
      <c r="B32" s="202"/>
      <c r="C32" s="202"/>
      <c r="D32" s="202"/>
      <c r="E32" s="202"/>
      <c r="F32" s="202"/>
      <c r="G32" s="202"/>
      <c r="H32" s="202"/>
    </row>
    <row r="34" spans="1:2" ht="24.95" customHeight="1" x14ac:dyDescent="0.25">
      <c r="A34" s="325"/>
      <c r="B34" s="325"/>
    </row>
  </sheetData>
  <mergeCells count="48">
    <mergeCell ref="D7:E7"/>
    <mergeCell ref="G7:H7"/>
    <mergeCell ref="D8:E8"/>
    <mergeCell ref="G8:H8"/>
    <mergeCell ref="A1:I1"/>
    <mergeCell ref="A2:I2"/>
    <mergeCell ref="A3:I3"/>
    <mergeCell ref="C5:E5"/>
    <mergeCell ref="A6:B6"/>
    <mergeCell ref="D6:E6"/>
    <mergeCell ref="G6:H6"/>
    <mergeCell ref="D11:E11"/>
    <mergeCell ref="G11:H11"/>
    <mergeCell ref="D12:E12"/>
    <mergeCell ref="G12:H12"/>
    <mergeCell ref="D9:E9"/>
    <mergeCell ref="G9:H9"/>
    <mergeCell ref="D10:E10"/>
    <mergeCell ref="G10:H10"/>
    <mergeCell ref="D16:E16"/>
    <mergeCell ref="G16:H16"/>
    <mergeCell ref="D17:E17"/>
    <mergeCell ref="G17:H17"/>
    <mergeCell ref="D14:E14"/>
    <mergeCell ref="G14:H14"/>
    <mergeCell ref="D15:E15"/>
    <mergeCell ref="G15:H15"/>
    <mergeCell ref="E26:G26"/>
    <mergeCell ref="D18:E18"/>
    <mergeCell ref="G18:H18"/>
    <mergeCell ref="D19:E19"/>
    <mergeCell ref="G19:H19"/>
    <mergeCell ref="A34:B34"/>
    <mergeCell ref="G13:H13"/>
    <mergeCell ref="G21:H21"/>
    <mergeCell ref="G22:H22"/>
    <mergeCell ref="A4:XFD4"/>
    <mergeCell ref="A27:B27"/>
    <mergeCell ref="E27:G27"/>
    <mergeCell ref="A30:B30"/>
    <mergeCell ref="E30:G30"/>
    <mergeCell ref="A31:B31"/>
    <mergeCell ref="E31:G31"/>
    <mergeCell ref="D20:E20"/>
    <mergeCell ref="G20:H20"/>
    <mergeCell ref="A23:B23"/>
    <mergeCell ref="D23:E23"/>
    <mergeCell ref="A26:B26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30"/>
  <sheetViews>
    <sheetView topLeftCell="E130" workbookViewId="0">
      <selection activeCell="Q142" sqref="Q142"/>
    </sheetView>
  </sheetViews>
  <sheetFormatPr baseColWidth="10" defaultRowHeight="15" x14ac:dyDescent="0.25"/>
  <cols>
    <col min="1" max="1" width="0.28515625" customWidth="1"/>
    <col min="2" max="2" width="22.5703125" customWidth="1"/>
    <col min="4" max="4" width="14.28515625" customWidth="1"/>
    <col min="5" max="6" width="13.42578125" customWidth="1"/>
    <col min="7" max="7" width="14.7109375" customWidth="1"/>
    <col min="8" max="8" width="13.7109375" customWidth="1"/>
    <col min="9" max="9" width="19.28515625" customWidth="1"/>
    <col min="10" max="10" width="18.85546875" style="27" customWidth="1"/>
    <col min="11" max="11" width="18" style="27" customWidth="1"/>
    <col min="12" max="12" width="14.42578125" style="58" bestFit="1" customWidth="1"/>
    <col min="13" max="13" width="11.42578125" style="27"/>
    <col min="14" max="14" width="13.42578125" bestFit="1" customWidth="1"/>
    <col min="15" max="15" width="12.42578125" bestFit="1" customWidth="1"/>
  </cols>
  <sheetData>
    <row r="2" spans="2:13" x14ac:dyDescent="0.25">
      <c r="B2" s="4"/>
      <c r="C2" s="5"/>
      <c r="D2" s="2"/>
      <c r="E2" s="2"/>
      <c r="F2" s="2"/>
      <c r="G2" s="5"/>
      <c r="H2" s="2"/>
    </row>
    <row r="3" spans="2:13" x14ac:dyDescent="0.25">
      <c r="B3" s="2"/>
      <c r="C3" s="5"/>
      <c r="D3" s="2"/>
      <c r="E3" s="2"/>
      <c r="F3" s="2"/>
      <c r="G3" s="5"/>
      <c r="H3" s="2"/>
    </row>
    <row r="4" spans="2:13" x14ac:dyDescent="0.25">
      <c r="B4" s="2"/>
      <c r="C4" s="5"/>
      <c r="D4" s="4"/>
      <c r="E4" s="2"/>
      <c r="F4" s="2"/>
      <c r="G4" s="5"/>
      <c r="H4" s="4"/>
    </row>
    <row r="5" spans="2:13" x14ac:dyDescent="0.25">
      <c r="B5" s="2"/>
      <c r="C5" s="2"/>
      <c r="D5" s="1"/>
      <c r="E5" s="2"/>
      <c r="F5" s="2"/>
      <c r="G5" s="2"/>
      <c r="H5" s="1"/>
    </row>
    <row r="6" spans="2:13" x14ac:dyDescent="0.25">
      <c r="B6" s="2"/>
      <c r="C6" s="2"/>
      <c r="D6" s="2"/>
      <c r="E6" s="2"/>
      <c r="F6" s="2"/>
      <c r="G6" s="2"/>
      <c r="H6" s="2"/>
    </row>
    <row r="7" spans="2:13" s="2" customFormat="1" x14ac:dyDescent="0.25">
      <c r="I7"/>
      <c r="J7" s="27"/>
      <c r="K7" s="27"/>
      <c r="L7" s="58"/>
      <c r="M7" s="27"/>
    </row>
    <row r="8" spans="2:13" s="2" customFormat="1" x14ac:dyDescent="0.25">
      <c r="B8" s="1" t="s">
        <v>1</v>
      </c>
      <c r="I8"/>
      <c r="J8" s="27"/>
      <c r="K8" s="27"/>
      <c r="L8" s="58"/>
      <c r="M8" s="27"/>
    </row>
    <row r="9" spans="2:13" s="2" customFormat="1" x14ac:dyDescent="0.25">
      <c r="B9" s="1" t="s">
        <v>0</v>
      </c>
      <c r="C9" s="1"/>
      <c r="D9" s="1"/>
      <c r="E9" s="1" t="s">
        <v>2</v>
      </c>
      <c r="G9" s="2">
        <v>2022</v>
      </c>
      <c r="H9" s="2">
        <v>2021</v>
      </c>
      <c r="I9"/>
      <c r="J9" s="27"/>
      <c r="K9" s="27"/>
      <c r="L9" s="58"/>
      <c r="M9" s="27"/>
    </row>
    <row r="10" spans="2:13" s="2" customFormat="1" x14ac:dyDescent="0.25">
      <c r="B10" s="2" t="s">
        <v>3</v>
      </c>
      <c r="I10"/>
      <c r="J10" s="27"/>
      <c r="K10" s="27"/>
      <c r="L10" s="58"/>
      <c r="M10" s="27"/>
    </row>
    <row r="11" spans="2:13" s="2" customFormat="1" x14ac:dyDescent="0.25">
      <c r="B11" s="2" t="s">
        <v>4</v>
      </c>
      <c r="G11" s="3">
        <v>5402621.5800000001</v>
      </c>
      <c r="H11" s="6">
        <v>82626.5</v>
      </c>
      <c r="I11"/>
      <c r="J11" s="27"/>
      <c r="K11" s="27"/>
      <c r="L11" s="58"/>
      <c r="M11" s="27"/>
    </row>
    <row r="12" spans="2:13" s="2" customFormat="1" x14ac:dyDescent="0.25">
      <c r="B12" s="2" t="s">
        <v>5</v>
      </c>
      <c r="E12" s="2" t="s">
        <v>6</v>
      </c>
      <c r="G12" s="3">
        <v>27697364.77</v>
      </c>
      <c r="H12" s="6">
        <v>29524378.390000001</v>
      </c>
      <c r="I12"/>
      <c r="J12" s="27"/>
      <c r="K12" s="27"/>
      <c r="L12" s="58"/>
      <c r="M12" s="27"/>
    </row>
    <row r="13" spans="2:13" s="2" customFormat="1" x14ac:dyDescent="0.25">
      <c r="B13" s="2" t="s">
        <v>7</v>
      </c>
      <c r="G13" s="3">
        <v>85697346.430000007</v>
      </c>
      <c r="H13" s="6">
        <v>82508891.950000003</v>
      </c>
      <c r="I13"/>
      <c r="J13" s="27"/>
      <c r="K13" s="27"/>
      <c r="L13" s="58"/>
      <c r="M13" s="27"/>
    </row>
    <row r="14" spans="2:13" s="2" customFormat="1" x14ac:dyDescent="0.25">
      <c r="B14" s="2" t="s">
        <v>8</v>
      </c>
      <c r="G14" s="3">
        <v>11914637.07</v>
      </c>
      <c r="H14" s="6">
        <v>35100482.259999998</v>
      </c>
      <c r="I14"/>
      <c r="J14" s="27"/>
      <c r="K14" s="27"/>
      <c r="L14" s="58"/>
      <c r="M14" s="27"/>
    </row>
    <row r="15" spans="2:13" s="2" customFormat="1" ht="16.5" x14ac:dyDescent="0.35">
      <c r="B15" s="2" t="s">
        <v>10</v>
      </c>
      <c r="G15" s="22">
        <v>2081813.57</v>
      </c>
      <c r="H15" s="7">
        <v>5627553.9900000002</v>
      </c>
      <c r="I15"/>
      <c r="J15" s="27"/>
      <c r="K15" s="27"/>
      <c r="L15" s="58"/>
      <c r="M15" s="27"/>
    </row>
    <row r="16" spans="2:13" s="2" customFormat="1" ht="16.5" x14ac:dyDescent="0.35">
      <c r="B16" s="1" t="s">
        <v>11</v>
      </c>
      <c r="G16" s="198">
        <f>SUM(G11:G15)</f>
        <v>132793783.41999999</v>
      </c>
      <c r="H16" s="8">
        <f>SUM(H11:H15)</f>
        <v>152843933.09</v>
      </c>
      <c r="I16"/>
      <c r="J16" s="27"/>
      <c r="K16" s="27"/>
      <c r="L16" s="58"/>
      <c r="M16" s="27"/>
    </row>
    <row r="17" spans="2:13" s="2" customFormat="1" x14ac:dyDescent="0.25">
      <c r="I17"/>
      <c r="J17" s="27"/>
      <c r="K17" s="27"/>
      <c r="L17" s="58"/>
      <c r="M17" s="27"/>
    </row>
    <row r="18" spans="2:13" s="2" customFormat="1" x14ac:dyDescent="0.25">
      <c r="B18" s="1" t="s">
        <v>12</v>
      </c>
      <c r="I18"/>
      <c r="J18" s="27"/>
      <c r="K18" s="27"/>
      <c r="L18" s="58"/>
      <c r="M18" s="27"/>
    </row>
    <row r="19" spans="2:13" s="2" customFormat="1" x14ac:dyDescent="0.25">
      <c r="B19" s="1" t="s">
        <v>13</v>
      </c>
      <c r="G19" s="2">
        <v>2022</v>
      </c>
      <c r="H19" s="1">
        <v>2021</v>
      </c>
      <c r="I19"/>
      <c r="J19" s="27"/>
      <c r="K19" s="27"/>
      <c r="L19" s="58"/>
      <c r="M19" s="27"/>
    </row>
    <row r="20" spans="2:13" s="2" customFormat="1" x14ac:dyDescent="0.25">
      <c r="B20" s="2" t="s">
        <v>14</v>
      </c>
      <c r="G20" s="3">
        <v>3817405</v>
      </c>
      <c r="H20" s="6">
        <v>2527000</v>
      </c>
      <c r="I20"/>
      <c r="J20" s="27"/>
      <c r="K20" s="27"/>
      <c r="L20" s="58"/>
      <c r="M20" s="27"/>
    </row>
    <row r="21" spans="2:13" s="2" customFormat="1" x14ac:dyDescent="0.25">
      <c r="B21" s="2" t="s">
        <v>15</v>
      </c>
      <c r="G21" s="3">
        <v>0</v>
      </c>
      <c r="H21" s="11">
        <v>9500</v>
      </c>
      <c r="I21"/>
      <c r="J21" s="27"/>
      <c r="K21" s="27"/>
      <c r="L21" s="58"/>
      <c r="M21" s="27"/>
    </row>
    <row r="22" spans="2:13" s="2" customFormat="1" x14ac:dyDescent="0.25">
      <c r="B22" s="2" t="s">
        <v>15</v>
      </c>
      <c r="F22" s="2" t="s">
        <v>841</v>
      </c>
      <c r="G22" s="60">
        <v>9320879</v>
      </c>
      <c r="H22" s="60">
        <f>SUM(H20:H21)</f>
        <v>2536500</v>
      </c>
      <c r="I22"/>
      <c r="J22" s="27"/>
      <c r="K22" s="27"/>
      <c r="L22" s="58"/>
      <c r="M22" s="27"/>
    </row>
    <row r="23" spans="2:13" s="2" customFormat="1" x14ac:dyDescent="0.25">
      <c r="H23" s="21"/>
      <c r="I23"/>
      <c r="J23" s="27"/>
      <c r="K23" s="27"/>
      <c r="L23" s="58"/>
      <c r="M23" s="27"/>
    </row>
    <row r="24" spans="2:13" s="2" customFormat="1" x14ac:dyDescent="0.25">
      <c r="C24" s="2" t="s">
        <v>842</v>
      </c>
      <c r="H24" s="21"/>
      <c r="I24"/>
      <c r="J24" s="27"/>
      <c r="K24" s="27"/>
      <c r="L24" s="58"/>
      <c r="M24" s="27"/>
    </row>
    <row r="25" spans="2:13" s="2" customFormat="1" x14ac:dyDescent="0.25">
      <c r="H25" s="21"/>
      <c r="I25"/>
      <c r="J25" s="27"/>
      <c r="K25" s="27"/>
      <c r="L25" s="58"/>
      <c r="M25" s="27"/>
    </row>
    <row r="26" spans="2:13" s="2" customFormat="1" x14ac:dyDescent="0.25">
      <c r="H26" s="8"/>
      <c r="I26"/>
      <c r="J26" s="27"/>
      <c r="K26" s="27"/>
      <c r="L26" s="58"/>
      <c r="M26" s="27"/>
    </row>
    <row r="27" spans="2:13" s="2" customFormat="1" x14ac:dyDescent="0.25">
      <c r="H27" s="8"/>
      <c r="I27"/>
      <c r="J27" s="27"/>
      <c r="K27" s="27"/>
      <c r="L27" s="58"/>
      <c r="M27" s="27"/>
    </row>
    <row r="28" spans="2:13" s="2" customFormat="1" x14ac:dyDescent="0.25">
      <c r="H28" s="8"/>
      <c r="I28"/>
      <c r="J28" s="27"/>
      <c r="K28" s="27"/>
      <c r="L28" s="58"/>
      <c r="M28" s="27"/>
    </row>
    <row r="29" spans="2:13" s="2" customFormat="1" x14ac:dyDescent="0.25">
      <c r="H29" s="8"/>
      <c r="I29"/>
      <c r="J29" s="27"/>
      <c r="K29" s="27"/>
      <c r="L29" s="58"/>
      <c r="M29" s="27"/>
    </row>
    <row r="30" spans="2:13" s="2" customFormat="1" x14ac:dyDescent="0.25">
      <c r="B30" s="1" t="s">
        <v>16</v>
      </c>
      <c r="I30"/>
      <c r="J30" s="27"/>
      <c r="K30" s="27"/>
      <c r="L30" s="58"/>
      <c r="M30" s="27"/>
    </row>
    <row r="31" spans="2:13" s="2" customFormat="1" x14ac:dyDescent="0.25">
      <c r="B31" s="1" t="s">
        <v>17</v>
      </c>
      <c r="C31" s="1" t="s">
        <v>18</v>
      </c>
      <c r="D31" s="1" t="s">
        <v>208</v>
      </c>
      <c r="G31" s="1">
        <v>2022</v>
      </c>
      <c r="H31" s="1">
        <v>2021</v>
      </c>
      <c r="I31"/>
      <c r="J31" s="27"/>
      <c r="K31" s="27"/>
      <c r="L31" s="58"/>
      <c r="M31" s="27"/>
    </row>
    <row r="32" spans="2:13" s="2" customFormat="1" x14ac:dyDescent="0.25">
      <c r="B32" s="2" t="s">
        <v>19</v>
      </c>
      <c r="G32" s="3">
        <v>56783</v>
      </c>
      <c r="H32" s="3">
        <v>60200</v>
      </c>
      <c r="I32"/>
      <c r="J32" s="27"/>
      <c r="K32" s="27"/>
      <c r="L32" s="58"/>
      <c r="M32" s="27"/>
    </row>
    <row r="33" spans="2:13" s="2" customFormat="1" x14ac:dyDescent="0.25">
      <c r="B33" s="2" t="s">
        <v>20</v>
      </c>
      <c r="G33" s="3">
        <v>0</v>
      </c>
      <c r="H33" s="3">
        <v>13254.8</v>
      </c>
      <c r="I33"/>
      <c r="J33" s="27"/>
      <c r="K33" s="27"/>
      <c r="L33" s="58"/>
      <c r="M33" s="27"/>
    </row>
    <row r="34" spans="2:13" s="2" customFormat="1" x14ac:dyDescent="0.25">
      <c r="B34" s="2" t="s">
        <v>21</v>
      </c>
      <c r="G34" s="3">
        <v>227370</v>
      </c>
      <c r="H34" s="6">
        <v>100635</v>
      </c>
      <c r="I34"/>
      <c r="J34" s="27"/>
      <c r="K34" s="27"/>
      <c r="L34" s="58"/>
      <c r="M34" s="27"/>
    </row>
    <row r="35" spans="2:13" s="2" customFormat="1" x14ac:dyDescent="0.25">
      <c r="B35" s="2" t="s">
        <v>22</v>
      </c>
      <c r="G35" s="3">
        <v>15050</v>
      </c>
      <c r="H35" s="6">
        <v>20106.599999999999</v>
      </c>
      <c r="I35"/>
      <c r="J35" s="27"/>
      <c r="K35" s="27"/>
      <c r="L35" s="58"/>
      <c r="M35" s="27"/>
    </row>
    <row r="36" spans="2:13" s="2" customFormat="1" x14ac:dyDescent="0.25">
      <c r="B36" s="2" t="s">
        <v>23</v>
      </c>
      <c r="D36" s="2" t="s">
        <v>843</v>
      </c>
      <c r="G36" s="3">
        <v>11390</v>
      </c>
      <c r="H36" s="3">
        <v>7410</v>
      </c>
      <c r="I36"/>
      <c r="J36" s="27"/>
      <c r="K36" s="27"/>
      <c r="L36" s="58"/>
      <c r="M36" s="27"/>
    </row>
    <row r="37" spans="2:13" s="2" customFormat="1" x14ac:dyDescent="0.25">
      <c r="B37" s="2" t="s">
        <v>24</v>
      </c>
      <c r="G37" s="3">
        <v>28463.67</v>
      </c>
      <c r="H37" s="6">
        <v>210503</v>
      </c>
      <c r="I37"/>
      <c r="J37" s="27"/>
      <c r="K37" s="27"/>
      <c r="L37" s="58"/>
      <c r="M37" s="27"/>
    </row>
    <row r="38" spans="2:13" s="2" customFormat="1" x14ac:dyDescent="0.25">
      <c r="B38" s="2" t="s">
        <v>25</v>
      </c>
      <c r="G38" s="3">
        <v>0</v>
      </c>
      <c r="H38" s="6">
        <v>16004.4</v>
      </c>
      <c r="I38"/>
      <c r="J38" s="58"/>
      <c r="K38" s="27"/>
      <c r="L38" s="58"/>
      <c r="M38" s="27"/>
    </row>
    <row r="39" spans="2:13" s="2" customFormat="1" x14ac:dyDescent="0.25">
      <c r="B39" s="2" t="s">
        <v>27</v>
      </c>
      <c r="G39" s="3">
        <v>180140.4</v>
      </c>
      <c r="H39" s="6">
        <v>51170</v>
      </c>
      <c r="I39"/>
      <c r="J39" s="27"/>
      <c r="K39" s="27"/>
      <c r="L39" s="58"/>
      <c r="M39" s="27"/>
    </row>
    <row r="40" spans="2:13" s="2" customFormat="1" x14ac:dyDescent="0.25">
      <c r="B40" s="2" t="s">
        <v>28</v>
      </c>
      <c r="G40" s="3">
        <v>34605</v>
      </c>
      <c r="H40" s="6">
        <v>66031.31</v>
      </c>
      <c r="I40"/>
      <c r="J40" s="27"/>
      <c r="K40" s="27"/>
      <c r="L40" s="58"/>
      <c r="M40" s="27"/>
    </row>
    <row r="41" spans="2:13" s="2" customFormat="1" x14ac:dyDescent="0.25">
      <c r="B41" s="2" t="s">
        <v>31</v>
      </c>
      <c r="G41" s="3">
        <v>0</v>
      </c>
      <c r="H41" s="6">
        <v>52080</v>
      </c>
      <c r="I41"/>
      <c r="J41" s="27"/>
      <c r="K41" s="27"/>
      <c r="L41" s="58"/>
      <c r="M41" s="27"/>
    </row>
    <row r="42" spans="2:13" s="2" customFormat="1" x14ac:dyDescent="0.25">
      <c r="B42" s="2" t="s">
        <v>29</v>
      </c>
      <c r="G42" s="3">
        <v>27790</v>
      </c>
      <c r="H42" s="11">
        <v>32635</v>
      </c>
      <c r="I42"/>
      <c r="J42" s="27"/>
      <c r="K42" s="27"/>
      <c r="L42" s="58"/>
      <c r="M42" s="27"/>
    </row>
    <row r="43" spans="2:13" s="2" customFormat="1" x14ac:dyDescent="0.25">
      <c r="B43" s="2" t="s">
        <v>30</v>
      </c>
      <c r="G43" s="3">
        <v>124090</v>
      </c>
      <c r="H43" s="3">
        <v>0</v>
      </c>
      <c r="I43"/>
      <c r="J43" s="27"/>
      <c r="K43" s="27"/>
      <c r="L43" s="58"/>
      <c r="M43" s="27"/>
    </row>
    <row r="44" spans="2:13" s="2" customFormat="1" x14ac:dyDescent="0.25">
      <c r="B44" s="2" t="s">
        <v>11</v>
      </c>
      <c r="G44" s="61">
        <f>SUM(G32:G43)</f>
        <v>705682.07</v>
      </c>
      <c r="H44" s="62">
        <f>SUM(H32:H43)</f>
        <v>630030.1100000001</v>
      </c>
      <c r="I44"/>
      <c r="J44" s="27"/>
      <c r="K44" s="27"/>
      <c r="L44" s="58"/>
      <c r="M44" s="27"/>
    </row>
    <row r="45" spans="2:13" s="2" customFormat="1" x14ac:dyDescent="0.25">
      <c r="I45"/>
      <c r="J45" s="27"/>
      <c r="K45" s="27"/>
      <c r="L45" s="58"/>
      <c r="M45" s="27"/>
    </row>
    <row r="46" spans="2:13" s="2" customFormat="1" x14ac:dyDescent="0.25">
      <c r="I46"/>
      <c r="J46" s="27"/>
      <c r="K46" s="27"/>
      <c r="L46" s="58"/>
      <c r="M46" s="27"/>
    </row>
    <row r="47" spans="2:13" s="2" customFormat="1" x14ac:dyDescent="0.25">
      <c r="I47"/>
      <c r="J47" s="27"/>
      <c r="K47" s="27"/>
      <c r="L47" s="58"/>
      <c r="M47" s="27"/>
    </row>
    <row r="48" spans="2:13" s="2" customFormat="1" x14ac:dyDescent="0.25">
      <c r="I48"/>
      <c r="J48" s="27"/>
      <c r="K48" s="27"/>
      <c r="L48" s="58"/>
      <c r="M48" s="27"/>
    </row>
    <row r="49" spans="2:13" s="2" customFormat="1" x14ac:dyDescent="0.25">
      <c r="B49" s="1" t="s">
        <v>48</v>
      </c>
      <c r="E49" s="2" t="s">
        <v>913</v>
      </c>
      <c r="I49"/>
      <c r="J49" s="27"/>
      <c r="K49" s="27"/>
      <c r="L49" s="103"/>
      <c r="M49" s="27"/>
    </row>
    <row r="50" spans="2:13" s="2" customFormat="1" ht="26.25" x14ac:dyDescent="0.25">
      <c r="C50" s="13" t="s">
        <v>32</v>
      </c>
      <c r="D50" s="13" t="s">
        <v>33</v>
      </c>
      <c r="E50" s="13" t="s">
        <v>34</v>
      </c>
      <c r="F50" s="13" t="s">
        <v>35</v>
      </c>
      <c r="G50" s="14" t="s">
        <v>36</v>
      </c>
      <c r="H50" s="14" t="s">
        <v>37</v>
      </c>
      <c r="I50" s="67" t="s">
        <v>38</v>
      </c>
      <c r="J50" s="67" t="s">
        <v>11</v>
      </c>
      <c r="K50" s="27"/>
      <c r="L50" s="58"/>
      <c r="M50" s="27"/>
    </row>
    <row r="51" spans="2:13" s="2" customFormat="1" ht="26.25" x14ac:dyDescent="0.25">
      <c r="B51" s="15" t="s">
        <v>844</v>
      </c>
      <c r="C51" s="16" t="s">
        <v>845</v>
      </c>
      <c r="D51" s="3">
        <v>77698439.799999997</v>
      </c>
      <c r="E51" s="3">
        <v>20171510.850000001</v>
      </c>
      <c r="F51" s="3">
        <v>4676218.1500000004</v>
      </c>
      <c r="G51" s="3">
        <v>3885821.2</v>
      </c>
      <c r="H51" s="3">
        <v>56434665.409999996</v>
      </c>
      <c r="I51" s="40">
        <v>19236446.859999999</v>
      </c>
      <c r="J51" s="58">
        <f>SUM(C51:I51)</f>
        <v>182103102.27000004</v>
      </c>
      <c r="K51" s="27"/>
      <c r="L51" s="58"/>
      <c r="M51" s="27"/>
    </row>
    <row r="52" spans="2:13" s="2" customFormat="1" x14ac:dyDescent="0.25">
      <c r="B52" s="2" t="s">
        <v>39</v>
      </c>
      <c r="C52" s="3"/>
      <c r="D52" s="3">
        <v>40126801.890000001</v>
      </c>
      <c r="E52" s="3">
        <v>26801201.260000002</v>
      </c>
      <c r="F52" s="3">
        <v>10404619.08</v>
      </c>
      <c r="G52" s="3">
        <v>791083.33</v>
      </c>
      <c r="H52" s="6">
        <v>13599296.470000001</v>
      </c>
      <c r="I52" s="40">
        <v>42895372.950000003</v>
      </c>
      <c r="J52" s="58">
        <f>SUM(D52:I52)</f>
        <v>134618374.98000002</v>
      </c>
      <c r="K52" s="27"/>
      <c r="L52" s="58"/>
      <c r="M52" s="27"/>
    </row>
    <row r="53" spans="2:13" s="2" customFormat="1" x14ac:dyDescent="0.25">
      <c r="B53" s="2" t="s">
        <v>40</v>
      </c>
      <c r="C53" s="3"/>
      <c r="D53" s="3"/>
      <c r="E53" s="3"/>
      <c r="F53" s="3"/>
      <c r="G53" s="3"/>
      <c r="H53" s="3"/>
      <c r="I53" s="40"/>
      <c r="J53" s="58"/>
      <c r="K53" s="27"/>
      <c r="L53" s="58"/>
      <c r="M53" s="27"/>
    </row>
    <row r="54" spans="2:13" s="2" customFormat="1" x14ac:dyDescent="0.25">
      <c r="B54" s="2" t="s">
        <v>41</v>
      </c>
      <c r="C54" s="3"/>
      <c r="D54" s="3"/>
      <c r="E54" s="3"/>
      <c r="F54" s="3"/>
      <c r="G54" s="3"/>
      <c r="H54" s="3"/>
      <c r="I54" s="40">
        <v>-17448726.149999999</v>
      </c>
      <c r="J54" s="58"/>
      <c r="K54" s="27"/>
      <c r="L54" s="58"/>
      <c r="M54" s="27"/>
    </row>
    <row r="55" spans="2:13" s="2" customFormat="1" x14ac:dyDescent="0.25">
      <c r="B55" s="2" t="s">
        <v>42</v>
      </c>
      <c r="C55" s="3"/>
      <c r="D55" s="3"/>
      <c r="E55" s="3"/>
      <c r="F55" s="3"/>
      <c r="G55" s="3"/>
      <c r="H55" s="3"/>
      <c r="I55" s="40"/>
      <c r="J55" s="58"/>
      <c r="K55" s="27"/>
      <c r="L55" s="58"/>
      <c r="M55" s="27"/>
    </row>
    <row r="56" spans="2:13" s="2" customFormat="1" x14ac:dyDescent="0.25">
      <c r="B56" s="2" t="s">
        <v>43</v>
      </c>
      <c r="C56" s="3"/>
      <c r="D56" s="3">
        <v>17448726.149999999</v>
      </c>
      <c r="E56" s="3"/>
      <c r="F56" s="3"/>
      <c r="G56" s="3"/>
      <c r="H56" s="3"/>
      <c r="I56" s="40"/>
      <c r="J56" s="58"/>
      <c r="K56" s="27"/>
      <c r="L56" s="58"/>
      <c r="M56" s="27"/>
    </row>
    <row r="57" spans="2:13" s="2" customFormat="1" x14ac:dyDescent="0.25">
      <c r="B57" s="2" t="s">
        <v>44</v>
      </c>
      <c r="C57" s="17"/>
      <c r="D57" s="17">
        <f>SUM(D51:D56)</f>
        <v>135273967.84</v>
      </c>
      <c r="E57" s="17">
        <f t="shared" ref="E57:I57" si="0">SUM(E51:E56)</f>
        <v>46972712.109999999</v>
      </c>
      <c r="F57" s="17">
        <f t="shared" si="0"/>
        <v>15080837.23</v>
      </c>
      <c r="G57" s="17">
        <f t="shared" si="0"/>
        <v>4676904.53</v>
      </c>
      <c r="H57" s="17">
        <f t="shared" si="0"/>
        <v>70033961.879999995</v>
      </c>
      <c r="I57" s="58">
        <f t="shared" si="0"/>
        <v>44683093.660000004</v>
      </c>
      <c r="J57" s="58">
        <f>SUM(D57:I57)</f>
        <v>316721477.25</v>
      </c>
      <c r="K57" s="27"/>
      <c r="L57" s="58"/>
      <c r="M57" s="27"/>
    </row>
    <row r="58" spans="2:13" s="2" customFormat="1" x14ac:dyDescent="0.25">
      <c r="C58" s="3"/>
      <c r="D58" s="3"/>
      <c r="E58" s="3"/>
      <c r="F58" s="3"/>
      <c r="G58" s="3"/>
      <c r="H58" s="3"/>
      <c r="I58" s="40"/>
      <c r="J58" s="58"/>
      <c r="K58" s="27"/>
      <c r="L58" s="58" t="s">
        <v>209</v>
      </c>
      <c r="M58" s="27"/>
    </row>
    <row r="59" spans="2:13" s="2" customFormat="1" ht="26.25" x14ac:dyDescent="0.25">
      <c r="B59" s="15" t="s">
        <v>45</v>
      </c>
      <c r="C59" s="3"/>
      <c r="D59" s="3">
        <v>0</v>
      </c>
      <c r="E59" s="3">
        <v>-51994.080000000002</v>
      </c>
      <c r="F59" s="3">
        <v>-623483.16</v>
      </c>
      <c r="G59" s="3">
        <v>-2038395.1</v>
      </c>
      <c r="H59" s="3">
        <v>-14889636.09</v>
      </c>
      <c r="I59" s="40">
        <v>0</v>
      </c>
      <c r="J59" s="58">
        <f>SUM(D59:I59)</f>
        <v>-17603508.43</v>
      </c>
      <c r="K59" s="27"/>
      <c r="L59" s="58"/>
      <c r="M59" s="27"/>
    </row>
    <row r="60" spans="2:13" s="2" customFormat="1" ht="19.5" customHeight="1" x14ac:dyDescent="0.25">
      <c r="B60" s="2" t="s">
        <v>46</v>
      </c>
      <c r="C60" s="3"/>
      <c r="D60" s="3">
        <f>-D57*2%</f>
        <v>-2705479.3568000002</v>
      </c>
      <c r="E60" s="3">
        <v>-939474.25</v>
      </c>
      <c r="F60" s="3">
        <v>-1508083.73</v>
      </c>
      <c r="G60" s="3">
        <v>-467690.46</v>
      </c>
      <c r="H60" s="3">
        <v>-7003396.1900000004</v>
      </c>
      <c r="I60" s="40">
        <v>0</v>
      </c>
      <c r="J60" s="58">
        <f>SUM(D60:I60)</f>
        <v>-12624123.9868</v>
      </c>
      <c r="K60" s="27"/>
      <c r="L60" s="58"/>
      <c r="M60" s="27"/>
    </row>
    <row r="61" spans="2:13" s="2" customFormat="1" ht="21" customHeight="1" x14ac:dyDescent="0.25">
      <c r="B61" s="2" t="s">
        <v>41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40">
        <v>0</v>
      </c>
      <c r="J61" s="58">
        <v>0</v>
      </c>
      <c r="K61" s="27"/>
      <c r="L61" s="58"/>
      <c r="M61" s="27"/>
    </row>
    <row r="62" spans="2:13" s="2" customFormat="1" ht="26.25" customHeight="1" x14ac:dyDescent="0.25">
      <c r="B62" s="2" t="s">
        <v>44</v>
      </c>
      <c r="C62" s="17">
        <f t="shared" ref="C62" si="1">SUM(C59+C60+C61)</f>
        <v>0</v>
      </c>
      <c r="D62" s="68">
        <f>D60+D61</f>
        <v>-2705479.3568000002</v>
      </c>
      <c r="E62" s="3">
        <f>E59+E60</f>
        <v>-991468.33</v>
      </c>
      <c r="F62" s="3">
        <f>F59+F60</f>
        <v>-2131566.89</v>
      </c>
      <c r="G62" s="3">
        <f>G59+G60</f>
        <v>-2506085.56</v>
      </c>
      <c r="H62" s="3">
        <f>H59+H60</f>
        <v>-21893032.280000001</v>
      </c>
      <c r="I62" s="40">
        <v>0</v>
      </c>
      <c r="J62" s="58">
        <f>SUM(D62:I62)</f>
        <v>-30227632.4168</v>
      </c>
      <c r="K62" s="27"/>
      <c r="L62" s="58"/>
      <c r="M62" s="27"/>
    </row>
    <row r="63" spans="2:13" s="2" customFormat="1" ht="27" thickBot="1" x14ac:dyDescent="0.3">
      <c r="B63" s="18" t="s">
        <v>846</v>
      </c>
      <c r="C63" s="104">
        <v>0</v>
      </c>
      <c r="D63" s="104">
        <f>D57+D62</f>
        <v>132568488.4832</v>
      </c>
      <c r="E63" s="104">
        <f t="shared" ref="E63:I63" si="2">E57+E62</f>
        <v>45981243.780000001</v>
      </c>
      <c r="F63" s="104">
        <f t="shared" si="2"/>
        <v>12949270.34</v>
      </c>
      <c r="G63" s="104">
        <f t="shared" si="2"/>
        <v>2170818.9700000002</v>
      </c>
      <c r="H63" s="104">
        <f t="shared" si="2"/>
        <v>48140929.599999994</v>
      </c>
      <c r="I63" s="104">
        <f t="shared" si="2"/>
        <v>44683093.660000004</v>
      </c>
      <c r="J63" s="105">
        <f>SUM(D63:I63)</f>
        <v>286493844.83319998</v>
      </c>
      <c r="K63" s="69"/>
      <c r="L63" s="58"/>
      <c r="M63" s="27"/>
    </row>
    <row r="64" spans="2:13" s="2" customFormat="1" ht="15.75" thickTop="1" x14ac:dyDescent="0.25">
      <c r="B64" s="18"/>
      <c r="C64" s="70"/>
      <c r="D64" s="70"/>
      <c r="E64" s="70"/>
      <c r="F64" s="70"/>
      <c r="G64" s="70"/>
      <c r="H64" s="70"/>
      <c r="I64" s="71"/>
      <c r="J64" s="71"/>
      <c r="K64" s="27"/>
      <c r="L64" s="58"/>
      <c r="M64" s="27"/>
    </row>
    <row r="65" spans="1:13" s="2" customFormat="1" x14ac:dyDescent="0.25">
      <c r="B65" s="18"/>
      <c r="C65" s="70"/>
      <c r="D65" s="70"/>
      <c r="E65" s="70"/>
      <c r="F65" s="70"/>
      <c r="G65" s="70"/>
      <c r="H65" s="70"/>
      <c r="I65" s="71"/>
      <c r="J65" s="71"/>
      <c r="K65" s="27"/>
      <c r="L65" s="58"/>
      <c r="M65" s="27"/>
    </row>
    <row r="66" spans="1:13" s="2" customFormat="1" x14ac:dyDescent="0.25">
      <c r="B66" s="18"/>
      <c r="C66" s="70"/>
      <c r="D66" s="70"/>
      <c r="E66" s="70"/>
      <c r="F66" s="70"/>
      <c r="G66" s="70"/>
      <c r="H66" s="70"/>
      <c r="I66" s="71"/>
      <c r="J66" s="71"/>
      <c r="K66" s="27"/>
      <c r="L66" s="58"/>
      <c r="M66" s="27"/>
    </row>
    <row r="67" spans="1:13" s="2" customFormat="1" x14ac:dyDescent="0.25">
      <c r="B67" s="18"/>
      <c r="C67" s="70"/>
      <c r="D67" s="70"/>
      <c r="E67" s="70"/>
      <c r="F67" s="70"/>
      <c r="G67" s="70"/>
      <c r="H67" s="70"/>
      <c r="I67" s="71"/>
      <c r="J67" s="71"/>
      <c r="K67" s="27"/>
      <c r="L67" s="58"/>
      <c r="M67" s="27"/>
    </row>
    <row r="68" spans="1:13" s="2" customFormat="1" x14ac:dyDescent="0.25">
      <c r="B68" s="18"/>
      <c r="C68" s="70"/>
      <c r="D68" s="70"/>
      <c r="E68" s="70"/>
      <c r="F68" s="70"/>
      <c r="G68" s="70"/>
      <c r="H68" s="70"/>
      <c r="I68" s="71"/>
      <c r="J68" s="71"/>
      <c r="K68" s="27"/>
      <c r="L68" s="58"/>
      <c r="M68" s="27"/>
    </row>
    <row r="69" spans="1:13" s="2" customFormat="1" x14ac:dyDescent="0.25">
      <c r="C69" s="2" t="s">
        <v>847</v>
      </c>
      <c r="I69"/>
      <c r="J69" s="27"/>
      <c r="K69" s="27"/>
      <c r="L69" s="58"/>
      <c r="M69" s="27"/>
    </row>
    <row r="70" spans="1:13" s="2" customFormat="1" x14ac:dyDescent="0.25">
      <c r="I70"/>
      <c r="J70" s="27"/>
      <c r="K70" s="27"/>
      <c r="L70" s="58"/>
      <c r="M70" s="27"/>
    </row>
    <row r="71" spans="1:13" s="2" customFormat="1" x14ac:dyDescent="0.25">
      <c r="C71" s="1" t="s">
        <v>848</v>
      </c>
      <c r="I71" t="s">
        <v>849</v>
      </c>
      <c r="J71" s="58">
        <v>66878003.149999999</v>
      </c>
      <c r="K71" s="27"/>
      <c r="L71" s="58"/>
      <c r="M71" s="27"/>
    </row>
    <row r="72" spans="1:13" s="2" customFormat="1" x14ac:dyDescent="0.25">
      <c r="C72" s="2" t="s">
        <v>850</v>
      </c>
      <c r="G72" s="3">
        <v>7852507.1799999997</v>
      </c>
      <c r="I72" t="s">
        <v>851</v>
      </c>
      <c r="J72" s="58">
        <v>42895372.950000003</v>
      </c>
      <c r="K72" s="27"/>
      <c r="L72" s="58"/>
      <c r="M72" s="27"/>
    </row>
    <row r="73" spans="1:13" s="2" customFormat="1" x14ac:dyDescent="0.25">
      <c r="C73" s="2" t="s">
        <v>852</v>
      </c>
      <c r="G73" s="3">
        <v>25449986.719999999</v>
      </c>
      <c r="I73"/>
      <c r="J73" s="72">
        <f>SUM(J71:J72)</f>
        <v>109773376.09999999</v>
      </c>
      <c r="K73" s="27"/>
      <c r="L73" s="58"/>
      <c r="M73" s="27"/>
    </row>
    <row r="74" spans="1:13" s="2" customFormat="1" x14ac:dyDescent="0.25">
      <c r="C74" s="2" t="s">
        <v>853</v>
      </c>
      <c r="G74" s="3">
        <v>12307116.33</v>
      </c>
      <c r="I74"/>
      <c r="J74" s="58">
        <v>50000</v>
      </c>
      <c r="K74" s="27"/>
      <c r="L74" s="58"/>
      <c r="M74" s="27"/>
    </row>
    <row r="75" spans="1:13" s="2" customFormat="1" x14ac:dyDescent="0.25">
      <c r="C75" s="2" t="s">
        <v>854</v>
      </c>
      <c r="G75" s="3">
        <v>8755806.2100000009</v>
      </c>
      <c r="I75"/>
      <c r="J75" s="73">
        <f>SUM(J73:J74)</f>
        <v>109823376.09999999</v>
      </c>
      <c r="K75" s="27"/>
      <c r="L75" s="58"/>
      <c r="M75" s="27"/>
    </row>
    <row r="76" spans="1:13" s="2" customFormat="1" x14ac:dyDescent="0.25">
      <c r="A76" s="2" t="s">
        <v>209</v>
      </c>
      <c r="C76" s="2" t="s">
        <v>855</v>
      </c>
      <c r="G76" s="3">
        <v>2923912.41</v>
      </c>
      <c r="I76"/>
      <c r="J76" s="27"/>
      <c r="K76" s="27"/>
      <c r="L76" s="58"/>
      <c r="M76" s="27"/>
    </row>
    <row r="77" spans="1:13" s="2" customFormat="1" x14ac:dyDescent="0.25">
      <c r="C77" s="2" t="s">
        <v>856</v>
      </c>
      <c r="G77" s="3">
        <v>52434047.25</v>
      </c>
      <c r="I77" s="27" t="s">
        <v>857</v>
      </c>
      <c r="J77" s="27"/>
      <c r="K77" s="27"/>
      <c r="L77" s="58"/>
      <c r="M77" s="27"/>
    </row>
    <row r="78" spans="1:13" s="2" customFormat="1" ht="15.75" thickBot="1" x14ac:dyDescent="0.3">
      <c r="G78" s="74">
        <f>SUM(G72:G77)</f>
        <v>109723376.09999999</v>
      </c>
      <c r="I78"/>
      <c r="J78" s="27"/>
      <c r="K78" s="27"/>
      <c r="L78" s="58"/>
      <c r="M78" s="27"/>
    </row>
    <row r="79" spans="1:13" s="2" customFormat="1" x14ac:dyDescent="0.25">
      <c r="G79" s="3"/>
      <c r="I79"/>
      <c r="J79" s="27"/>
      <c r="K79" s="27"/>
      <c r="L79" s="58"/>
      <c r="M79" s="27"/>
    </row>
    <row r="80" spans="1:13" s="2" customFormat="1" x14ac:dyDescent="0.25">
      <c r="C80" s="1" t="s">
        <v>858</v>
      </c>
      <c r="D80" s="1"/>
      <c r="G80" s="75">
        <v>50000</v>
      </c>
      <c r="I80"/>
      <c r="J80" s="27"/>
      <c r="K80" s="27"/>
      <c r="L80" s="58"/>
      <c r="M80" s="27"/>
    </row>
    <row r="81" spans="2:13" s="2" customFormat="1" x14ac:dyDescent="0.25">
      <c r="G81" s="3"/>
      <c r="I81"/>
      <c r="J81" s="27"/>
      <c r="K81" s="71"/>
      <c r="L81" s="58"/>
      <c r="M81" s="27"/>
    </row>
    <row r="82" spans="2:13" s="2" customFormat="1" x14ac:dyDescent="0.25">
      <c r="C82" s="2" t="s">
        <v>859</v>
      </c>
      <c r="F82" s="2" t="s">
        <v>860</v>
      </c>
      <c r="G82" s="76">
        <v>619064.71</v>
      </c>
      <c r="I82"/>
      <c r="J82" s="27"/>
      <c r="K82" s="71"/>
      <c r="L82" s="58"/>
      <c r="M82" s="27"/>
    </row>
    <row r="83" spans="2:13" s="2" customFormat="1" x14ac:dyDescent="0.25">
      <c r="C83" s="2" t="s">
        <v>861</v>
      </c>
      <c r="G83" s="76">
        <v>1118800.0900000001</v>
      </c>
      <c r="I83"/>
      <c r="J83" s="27"/>
      <c r="K83" s="71"/>
      <c r="L83" s="58"/>
      <c r="M83" s="27"/>
    </row>
    <row r="84" spans="2:13" s="2" customFormat="1" x14ac:dyDescent="0.25">
      <c r="C84" s="2" t="s">
        <v>862</v>
      </c>
      <c r="E84" s="2" t="s">
        <v>863</v>
      </c>
      <c r="G84" s="76">
        <v>2154661.02</v>
      </c>
      <c r="I84"/>
      <c r="J84" s="27"/>
      <c r="K84" s="58"/>
      <c r="L84" s="58"/>
      <c r="M84" s="27"/>
    </row>
    <row r="85" spans="2:13" x14ac:dyDescent="0.25">
      <c r="C85" s="2" t="s">
        <v>864</v>
      </c>
      <c r="G85" s="3">
        <v>172018.62</v>
      </c>
      <c r="K85" s="58"/>
    </row>
    <row r="86" spans="2:13" s="2" customFormat="1" x14ac:dyDescent="0.25">
      <c r="C86" s="2" t="s">
        <v>865</v>
      </c>
      <c r="G86" s="3">
        <v>194557.6</v>
      </c>
      <c r="I86"/>
      <c r="J86" s="27"/>
      <c r="K86" s="58"/>
      <c r="L86" s="58"/>
      <c r="M86" s="27"/>
    </row>
    <row r="87" spans="2:13" s="2" customFormat="1" x14ac:dyDescent="0.25">
      <c r="C87" s="2" t="s">
        <v>866</v>
      </c>
      <c r="G87" s="3">
        <v>6733655.2400000002</v>
      </c>
      <c r="I87"/>
      <c r="J87" s="27"/>
      <c r="K87" s="71"/>
      <c r="L87" s="58"/>
      <c r="M87" s="27"/>
    </row>
    <row r="88" spans="2:13" s="2" customFormat="1" x14ac:dyDescent="0.25">
      <c r="C88" s="2" t="s">
        <v>867</v>
      </c>
      <c r="G88" s="76">
        <v>12852347.32</v>
      </c>
      <c r="I88"/>
      <c r="J88" s="27"/>
      <c r="K88" s="71"/>
      <c r="L88" s="58"/>
      <c r="M88" s="27"/>
    </row>
    <row r="89" spans="2:13" s="2" customFormat="1" ht="17.25" x14ac:dyDescent="0.4">
      <c r="C89" s="2" t="s">
        <v>868</v>
      </c>
      <c r="G89" s="76">
        <v>746949.15</v>
      </c>
      <c r="I89"/>
      <c r="J89" s="27"/>
      <c r="K89" s="77"/>
      <c r="L89" s="58"/>
      <c r="M89" s="27"/>
    </row>
    <row r="90" spans="2:13" s="2" customFormat="1" ht="16.5" x14ac:dyDescent="0.35">
      <c r="C90" s="2" t="s">
        <v>869</v>
      </c>
      <c r="G90" s="22">
        <v>202945.13</v>
      </c>
      <c r="I90"/>
      <c r="J90" s="27"/>
      <c r="K90" s="73"/>
      <c r="L90" s="58"/>
      <c r="M90" s="27"/>
    </row>
    <row r="91" spans="2:13" s="2" customFormat="1" ht="16.5" x14ac:dyDescent="0.35">
      <c r="G91" s="59">
        <f>SUM(G82:G90)</f>
        <v>24794998.879999999</v>
      </c>
      <c r="I91"/>
      <c r="J91" s="27"/>
      <c r="K91" s="27"/>
      <c r="L91" s="58"/>
      <c r="M91" s="27"/>
    </row>
    <row r="92" spans="2:13" s="2" customFormat="1" x14ac:dyDescent="0.25">
      <c r="B92" s="1"/>
      <c r="I92"/>
      <c r="J92" s="27"/>
      <c r="K92" s="27"/>
      <c r="L92" s="58"/>
      <c r="M92" s="27"/>
    </row>
    <row r="93" spans="2:13" s="2" customFormat="1" x14ac:dyDescent="0.25">
      <c r="B93" s="1"/>
      <c r="G93" s="8"/>
      <c r="H93" s="8"/>
      <c r="I93"/>
      <c r="J93" s="27"/>
      <c r="K93" s="27"/>
      <c r="L93" s="58"/>
      <c r="M93" s="27"/>
    </row>
    <row r="94" spans="2:13" s="2" customFormat="1" x14ac:dyDescent="0.25">
      <c r="I94"/>
      <c r="J94" s="27"/>
      <c r="K94" s="27"/>
      <c r="L94" s="58"/>
      <c r="M94" s="27"/>
    </row>
    <row r="95" spans="2:13" s="2" customFormat="1" x14ac:dyDescent="0.25">
      <c r="B95" s="1" t="s">
        <v>51</v>
      </c>
      <c r="I95"/>
      <c r="J95" s="27"/>
      <c r="K95" s="27"/>
      <c r="L95" s="58"/>
      <c r="M95" s="27"/>
    </row>
    <row r="96" spans="2:13" s="2" customFormat="1" x14ac:dyDescent="0.25">
      <c r="B96" s="1" t="s">
        <v>55</v>
      </c>
      <c r="D96" s="1" t="s">
        <v>168</v>
      </c>
      <c r="G96" s="63">
        <v>2021</v>
      </c>
      <c r="H96" s="63">
        <v>2021</v>
      </c>
      <c r="I96"/>
      <c r="J96" s="27"/>
      <c r="K96" s="27"/>
      <c r="L96" s="58"/>
      <c r="M96" s="27"/>
    </row>
    <row r="97" spans="2:13" s="2" customFormat="1" x14ac:dyDescent="0.25">
      <c r="B97" s="2" t="s">
        <v>56</v>
      </c>
      <c r="G97" s="92">
        <v>19991776.370000001</v>
      </c>
      <c r="H97" s="92">
        <v>19991776.370000001</v>
      </c>
      <c r="I97"/>
      <c r="J97" s="27"/>
      <c r="K97" s="27"/>
      <c r="L97" s="58"/>
      <c r="M97" s="27"/>
    </row>
    <row r="98" spans="2:13" s="2" customFormat="1" x14ac:dyDescent="0.25">
      <c r="B98" s="2" t="s">
        <v>57</v>
      </c>
      <c r="G98" s="92">
        <v>2109604.12</v>
      </c>
      <c r="H98" s="92">
        <v>2109604.12</v>
      </c>
      <c r="I98"/>
      <c r="J98" s="27"/>
      <c r="K98" s="27"/>
      <c r="L98" s="58"/>
      <c r="M98" s="27"/>
    </row>
    <row r="99" spans="2:13" s="2" customFormat="1" x14ac:dyDescent="0.25">
      <c r="B99" s="2" t="s">
        <v>58</v>
      </c>
      <c r="G99" s="92">
        <v>0</v>
      </c>
      <c r="H99" s="92">
        <v>0</v>
      </c>
      <c r="I99"/>
      <c r="J99" s="27"/>
      <c r="K99" s="27"/>
      <c r="L99" s="58"/>
      <c r="M99" s="27"/>
    </row>
    <row r="100" spans="2:13" s="2" customFormat="1" x14ac:dyDescent="0.25">
      <c r="B100" s="2" t="s">
        <v>57</v>
      </c>
      <c r="G100" s="92">
        <v>0</v>
      </c>
      <c r="H100" s="92">
        <v>0</v>
      </c>
      <c r="I100"/>
      <c r="J100" s="27"/>
      <c r="K100" s="27"/>
      <c r="L100" s="58"/>
      <c r="M100" s="27"/>
    </row>
    <row r="101" spans="2:13" s="2" customFormat="1" x14ac:dyDescent="0.25">
      <c r="B101" s="2" t="s">
        <v>59</v>
      </c>
      <c r="G101" s="92">
        <v>0</v>
      </c>
      <c r="H101" s="92">
        <v>0</v>
      </c>
      <c r="I101"/>
      <c r="J101" s="27"/>
      <c r="K101" s="27"/>
      <c r="L101" s="58"/>
      <c r="M101" s="27"/>
    </row>
    <row r="102" spans="2:13" s="2" customFormat="1" x14ac:dyDescent="0.25">
      <c r="B102" s="2" t="s">
        <v>60</v>
      </c>
      <c r="G102" s="92">
        <v>0</v>
      </c>
      <c r="H102" s="92">
        <v>0</v>
      </c>
      <c r="I102"/>
      <c r="J102" s="27"/>
      <c r="K102" s="27"/>
      <c r="L102" s="58"/>
      <c r="M102" s="27"/>
    </row>
    <row r="103" spans="2:13" s="2" customFormat="1" x14ac:dyDescent="0.25">
      <c r="B103" s="2" t="s">
        <v>61</v>
      </c>
      <c r="E103" s="2" t="s">
        <v>178</v>
      </c>
      <c r="G103" s="92">
        <v>975648.28</v>
      </c>
      <c r="H103" s="92">
        <v>975648.28</v>
      </c>
      <c r="I103"/>
      <c r="J103" s="27"/>
      <c r="K103" s="27"/>
      <c r="L103" s="58"/>
      <c r="M103" s="27"/>
    </row>
    <row r="104" spans="2:13" s="2" customFormat="1" x14ac:dyDescent="0.25">
      <c r="B104" s="2" t="s">
        <v>62</v>
      </c>
      <c r="E104" s="2" t="s">
        <v>178</v>
      </c>
      <c r="G104" s="92">
        <v>872376.34</v>
      </c>
      <c r="H104" s="92">
        <v>872376.34</v>
      </c>
      <c r="I104"/>
      <c r="J104" s="27"/>
      <c r="K104" s="27"/>
      <c r="L104" s="58"/>
      <c r="M104" s="27"/>
    </row>
    <row r="105" spans="2:13" s="2" customFormat="1" x14ac:dyDescent="0.25">
      <c r="B105" s="2" t="s">
        <v>63</v>
      </c>
      <c r="E105" s="2" t="s">
        <v>178</v>
      </c>
      <c r="G105" s="92">
        <v>598011.49</v>
      </c>
      <c r="H105" s="92">
        <v>598011.49</v>
      </c>
      <c r="I105"/>
      <c r="J105" s="27"/>
      <c r="K105" s="27"/>
      <c r="L105" s="58"/>
      <c r="M105" s="27"/>
    </row>
    <row r="106" spans="2:13" s="2" customFormat="1" x14ac:dyDescent="0.25">
      <c r="B106" s="2" t="s">
        <v>64</v>
      </c>
      <c r="G106" s="92">
        <v>0</v>
      </c>
      <c r="H106" s="92">
        <v>0</v>
      </c>
      <c r="I106"/>
      <c r="J106" s="27"/>
      <c r="K106" s="27"/>
      <c r="L106" s="58"/>
      <c r="M106" s="27"/>
    </row>
    <row r="107" spans="2:13" s="2" customFormat="1" x14ac:dyDescent="0.25">
      <c r="B107" s="2" t="s">
        <v>65</v>
      </c>
      <c r="G107" s="92">
        <v>0</v>
      </c>
      <c r="H107" s="92">
        <v>0</v>
      </c>
      <c r="I107"/>
      <c r="J107" s="27"/>
      <c r="K107" s="27"/>
      <c r="L107" s="58"/>
      <c r="M107" s="27"/>
    </row>
    <row r="108" spans="2:13" s="2" customFormat="1" x14ac:dyDescent="0.25">
      <c r="B108" s="2" t="s">
        <v>66</v>
      </c>
      <c r="G108" s="92">
        <v>8008275.0499999998</v>
      </c>
      <c r="H108" s="92">
        <v>8008275.0499999998</v>
      </c>
      <c r="I108"/>
      <c r="J108" s="27"/>
      <c r="K108" s="27"/>
      <c r="L108" s="58"/>
      <c r="M108" s="27"/>
    </row>
    <row r="109" spans="2:13" s="2" customFormat="1" x14ac:dyDescent="0.25">
      <c r="B109" s="2" t="s">
        <v>169</v>
      </c>
      <c r="G109" s="92">
        <v>0</v>
      </c>
      <c r="H109" s="92">
        <v>0</v>
      </c>
      <c r="I109"/>
      <c r="J109" s="27"/>
      <c r="K109" s="27"/>
      <c r="L109" s="58"/>
      <c r="M109" s="27"/>
    </row>
    <row r="110" spans="2:13" s="2" customFormat="1" x14ac:dyDescent="0.25">
      <c r="B110" s="2" t="s">
        <v>67</v>
      </c>
      <c r="D110" s="2" t="s">
        <v>68</v>
      </c>
      <c r="G110" s="189">
        <v>0</v>
      </c>
      <c r="H110" s="189">
        <v>0</v>
      </c>
      <c r="I110"/>
      <c r="J110" s="27"/>
      <c r="K110" s="27"/>
      <c r="L110" s="58"/>
      <c r="M110" s="27"/>
    </row>
    <row r="111" spans="2:13" s="2" customFormat="1" x14ac:dyDescent="0.25">
      <c r="B111" s="1" t="s">
        <v>11</v>
      </c>
      <c r="G111" s="190">
        <f>SUM(G97:G110)</f>
        <v>32555691.650000002</v>
      </c>
      <c r="H111" s="190">
        <f>SUM(H97:H110)</f>
        <v>32555691.650000002</v>
      </c>
      <c r="I111"/>
      <c r="J111" s="27"/>
      <c r="K111" s="27"/>
      <c r="L111" s="58"/>
      <c r="M111" s="27"/>
    </row>
    <row r="112" spans="2:13" s="2" customFormat="1" x14ac:dyDescent="0.25">
      <c r="G112" s="64"/>
      <c r="H112" s="64"/>
      <c r="I112"/>
      <c r="J112" s="27"/>
      <c r="K112" s="27"/>
      <c r="L112" s="58"/>
      <c r="M112" s="27"/>
    </row>
    <row r="113" spans="2:13" s="2" customFormat="1" x14ac:dyDescent="0.25">
      <c r="B113" s="1" t="s">
        <v>870</v>
      </c>
      <c r="I113"/>
      <c r="J113" s="27"/>
      <c r="K113" s="27"/>
      <c r="L113" s="58"/>
      <c r="M113" s="27"/>
    </row>
    <row r="114" spans="2:13" s="2" customFormat="1" x14ac:dyDescent="0.25">
      <c r="B114" s="20" t="s">
        <v>172</v>
      </c>
      <c r="C114" s="20"/>
      <c r="D114" s="20" t="s">
        <v>871</v>
      </c>
      <c r="E114" s="4"/>
      <c r="G114" s="191"/>
      <c r="H114" s="191">
        <v>2021</v>
      </c>
      <c r="I114"/>
      <c r="J114" s="27"/>
      <c r="K114" s="27"/>
      <c r="L114" s="58"/>
      <c r="M114" s="27"/>
    </row>
    <row r="115" spans="2:13" s="2" customFormat="1" x14ac:dyDescent="0.25">
      <c r="B115" s="2" t="s">
        <v>173</v>
      </c>
      <c r="D115" s="2" t="s">
        <v>174</v>
      </c>
      <c r="G115" s="92"/>
      <c r="H115" s="92">
        <v>7256023</v>
      </c>
      <c r="I115"/>
      <c r="J115" s="27"/>
      <c r="K115" s="27"/>
      <c r="L115" s="58"/>
      <c r="M115" s="27"/>
    </row>
    <row r="116" spans="2:13" s="2" customFormat="1" x14ac:dyDescent="0.25">
      <c r="B116" s="2" t="s">
        <v>175</v>
      </c>
      <c r="G116" s="92"/>
      <c r="H116" s="92">
        <v>0</v>
      </c>
      <c r="I116"/>
      <c r="J116" s="27"/>
      <c r="K116" s="27"/>
      <c r="L116" s="58"/>
      <c r="M116" s="27"/>
    </row>
    <row r="117" spans="2:13" s="2" customFormat="1" x14ac:dyDescent="0.25">
      <c r="B117" s="2" t="s">
        <v>70</v>
      </c>
      <c r="G117" s="81"/>
      <c r="H117" s="81">
        <v>2581159.4900000002</v>
      </c>
      <c r="I117"/>
      <c r="J117" s="27"/>
      <c r="K117" s="27"/>
      <c r="L117" s="58"/>
      <c r="M117" s="27"/>
    </row>
    <row r="118" spans="2:13" s="2" customFormat="1" x14ac:dyDescent="0.25">
      <c r="B118" s="2" t="s">
        <v>176</v>
      </c>
      <c r="G118" s="64"/>
      <c r="H118" s="64">
        <v>0</v>
      </c>
      <c r="I118"/>
      <c r="J118" s="27"/>
      <c r="K118" s="27"/>
      <c r="L118" s="58"/>
      <c r="M118" s="27"/>
    </row>
    <row r="119" spans="2:13" s="2" customFormat="1" ht="16.5" x14ac:dyDescent="0.35">
      <c r="B119" s="2" t="s">
        <v>177</v>
      </c>
      <c r="E119" s="2" t="s">
        <v>204</v>
      </c>
      <c r="G119" s="192"/>
      <c r="H119" s="192">
        <v>29286800</v>
      </c>
      <c r="I119"/>
      <c r="J119" s="27"/>
      <c r="K119" s="27"/>
      <c r="L119" s="58"/>
      <c r="M119" s="27"/>
    </row>
    <row r="120" spans="2:13" s="2" customFormat="1" x14ac:dyDescent="0.25">
      <c r="G120" s="193"/>
      <c r="H120" s="193">
        <f>SUM(H115:H119)</f>
        <v>39123982.490000002</v>
      </c>
      <c r="I120"/>
      <c r="J120" s="27"/>
      <c r="K120" s="27"/>
      <c r="L120" s="58"/>
      <c r="M120" s="27"/>
    </row>
    <row r="121" spans="2:13" s="2" customFormat="1" x14ac:dyDescent="0.25">
      <c r="B121" s="1" t="s">
        <v>872</v>
      </c>
      <c r="I121"/>
      <c r="J121" s="27"/>
      <c r="K121" s="27"/>
      <c r="L121" s="58"/>
      <c r="M121" s="27"/>
    </row>
    <row r="122" spans="2:13" s="2" customFormat="1" x14ac:dyDescent="0.25">
      <c r="I122"/>
      <c r="J122" s="27"/>
      <c r="K122" s="27"/>
      <c r="L122" s="58"/>
      <c r="M122" s="27"/>
    </row>
    <row r="123" spans="2:13" s="2" customFormat="1" x14ac:dyDescent="0.25">
      <c r="B123" s="20" t="s">
        <v>180</v>
      </c>
      <c r="C123" s="4"/>
      <c r="D123" s="4"/>
      <c r="E123" s="4"/>
      <c r="F123" s="4"/>
      <c r="G123" s="20"/>
      <c r="H123" s="191">
        <v>2021</v>
      </c>
      <c r="I123"/>
      <c r="J123" s="27"/>
      <c r="K123" s="27"/>
      <c r="L123" s="58"/>
      <c r="M123" s="27"/>
    </row>
    <row r="124" spans="2:13" s="2" customFormat="1" x14ac:dyDescent="0.25">
      <c r="B124" s="2" t="s">
        <v>181</v>
      </c>
      <c r="F124" s="2" t="s">
        <v>205</v>
      </c>
      <c r="G124" s="6"/>
      <c r="H124" s="92">
        <v>24231816.440000001</v>
      </c>
      <c r="I124"/>
      <c r="J124" s="27"/>
      <c r="K124" s="27"/>
      <c r="L124" s="58"/>
      <c r="M124" s="27"/>
    </row>
    <row r="125" spans="2:13" s="2" customFormat="1" x14ac:dyDescent="0.25">
      <c r="B125" s="2" t="s">
        <v>182</v>
      </c>
      <c r="G125" s="7"/>
      <c r="H125" s="189">
        <v>914695.98</v>
      </c>
      <c r="I125"/>
      <c r="J125" s="27"/>
      <c r="K125" s="27"/>
      <c r="L125" s="58"/>
      <c r="M125" s="27"/>
    </row>
    <row r="126" spans="2:13" s="2" customFormat="1" x14ac:dyDescent="0.25">
      <c r="G126" s="8"/>
      <c r="H126" s="190">
        <f>SUM(H124:H125)</f>
        <v>25146512.420000002</v>
      </c>
      <c r="I126"/>
      <c r="J126" s="27"/>
      <c r="K126" s="27"/>
      <c r="L126" s="58"/>
      <c r="M126" s="27"/>
    </row>
    <row r="127" spans="2:13" s="2" customFormat="1" x14ac:dyDescent="0.25">
      <c r="G127" s="6"/>
      <c r="H127" s="6"/>
      <c r="I127"/>
      <c r="J127" s="27"/>
      <c r="K127" s="27"/>
      <c r="L127" s="58"/>
      <c r="M127" s="27"/>
    </row>
    <row r="128" spans="2:13" s="2" customFormat="1" x14ac:dyDescent="0.25">
      <c r="G128" s="6"/>
      <c r="H128" s="6"/>
      <c r="I128"/>
      <c r="J128" s="27"/>
      <c r="K128" s="27"/>
      <c r="L128" s="58"/>
      <c r="M128" s="27"/>
    </row>
    <row r="129" spans="2:13" s="2" customFormat="1" x14ac:dyDescent="0.25">
      <c r="B129" s="4"/>
      <c r="C129" s="4"/>
      <c r="D129" s="4"/>
      <c r="E129" s="4"/>
      <c r="F129" s="4"/>
      <c r="G129" s="7"/>
      <c r="H129" s="7"/>
      <c r="I129"/>
      <c r="J129" s="27"/>
      <c r="K129" s="27"/>
      <c r="L129" s="58"/>
      <c r="M129" s="27"/>
    </row>
    <row r="130" spans="2:13" s="2" customFormat="1" x14ac:dyDescent="0.25">
      <c r="B130" s="1" t="s">
        <v>179</v>
      </c>
      <c r="I130"/>
      <c r="J130" s="27"/>
      <c r="K130" s="27"/>
      <c r="L130" s="58"/>
      <c r="M130" s="27"/>
    </row>
    <row r="131" spans="2:13" s="2" customFormat="1" x14ac:dyDescent="0.25">
      <c r="B131" s="20" t="s">
        <v>206</v>
      </c>
      <c r="C131" s="20"/>
      <c r="G131" s="90">
        <v>2022</v>
      </c>
      <c r="H131" s="90">
        <v>2021</v>
      </c>
      <c r="I131"/>
      <c r="J131" s="27"/>
      <c r="K131" s="27"/>
      <c r="L131" s="58"/>
      <c r="M131" s="27"/>
    </row>
    <row r="132" spans="2:13" s="2" customFormat="1" x14ac:dyDescent="0.25">
      <c r="B132" s="2" t="s">
        <v>71</v>
      </c>
      <c r="G132" s="170">
        <v>-48833336.420000002</v>
      </c>
      <c r="H132" s="170">
        <v>-48833336.420000002</v>
      </c>
      <c r="I132"/>
      <c r="J132" s="27"/>
      <c r="K132" s="27"/>
      <c r="L132" s="58"/>
      <c r="M132" s="27"/>
    </row>
    <row r="133" spans="2:13" s="2" customFormat="1" x14ac:dyDescent="0.25">
      <c r="B133" s="1" t="s">
        <v>11</v>
      </c>
      <c r="E133" s="2" t="s">
        <v>873</v>
      </c>
      <c r="G133" s="171">
        <v>-48833336.420000002</v>
      </c>
      <c r="H133" s="171">
        <v>-48833336.420000002</v>
      </c>
      <c r="I133"/>
      <c r="J133" s="27"/>
      <c r="K133" s="27"/>
      <c r="L133" s="58"/>
      <c r="M133" s="27"/>
    </row>
    <row r="134" spans="2:13" s="2" customFormat="1" x14ac:dyDescent="0.25">
      <c r="B134" s="1"/>
      <c r="G134" s="8"/>
      <c r="H134" s="8"/>
      <c r="I134"/>
      <c r="J134" s="27"/>
      <c r="K134" s="27"/>
      <c r="L134" s="58"/>
      <c r="M134" s="27"/>
    </row>
    <row r="135" spans="2:13" s="2" customFormat="1" x14ac:dyDescent="0.25">
      <c r="I135"/>
      <c r="J135" s="27"/>
      <c r="K135" s="27"/>
      <c r="L135" s="58"/>
      <c r="M135" s="27"/>
    </row>
    <row r="136" spans="2:13" s="2" customFormat="1" x14ac:dyDescent="0.25">
      <c r="B136" s="1" t="s">
        <v>69</v>
      </c>
      <c r="I136"/>
      <c r="J136" s="27"/>
      <c r="K136" s="27"/>
      <c r="L136" s="58"/>
      <c r="M136" s="27"/>
    </row>
    <row r="137" spans="2:13" s="2" customFormat="1" x14ac:dyDescent="0.25">
      <c r="B137" s="20" t="s">
        <v>74</v>
      </c>
      <c r="C137" s="20"/>
      <c r="D137" s="1"/>
      <c r="H137" s="1">
        <v>2021</v>
      </c>
      <c r="I137"/>
      <c r="J137" s="27"/>
      <c r="K137" s="27"/>
      <c r="L137" s="58"/>
      <c r="M137" s="27"/>
    </row>
    <row r="138" spans="2:13" s="2" customFormat="1" x14ac:dyDescent="0.25">
      <c r="B138" s="2" t="s">
        <v>72</v>
      </c>
      <c r="H138" s="6">
        <v>139754067.09</v>
      </c>
      <c r="I138"/>
      <c r="J138" s="27"/>
      <c r="K138" s="27"/>
      <c r="L138" s="58"/>
      <c r="M138" s="27"/>
    </row>
    <row r="139" spans="2:13" s="2" customFormat="1" x14ac:dyDescent="0.25">
      <c r="B139" s="4" t="s">
        <v>73</v>
      </c>
      <c r="C139" s="4"/>
      <c r="D139" s="4"/>
      <c r="E139" s="4"/>
      <c r="F139" s="4"/>
      <c r="H139" s="17">
        <v>0</v>
      </c>
      <c r="I139"/>
      <c r="J139" s="27"/>
      <c r="K139" s="27"/>
      <c r="L139" s="58"/>
      <c r="M139" s="27"/>
    </row>
    <row r="140" spans="2:13" s="2" customFormat="1" x14ac:dyDescent="0.25">
      <c r="B140" s="1" t="s">
        <v>11</v>
      </c>
      <c r="H140" s="12">
        <f>SUM(H138:H139)</f>
        <v>139754067.09</v>
      </c>
      <c r="I140"/>
      <c r="J140" s="27"/>
      <c r="K140" s="27"/>
      <c r="L140" s="58"/>
      <c r="M140" s="27"/>
    </row>
    <row r="141" spans="2:13" s="2" customFormat="1" x14ac:dyDescent="0.25">
      <c r="B141" s="1"/>
      <c r="G141" s="12"/>
      <c r="H141" s="8"/>
      <c r="I141"/>
      <c r="J141" s="27"/>
      <c r="K141" s="27"/>
      <c r="L141" s="58"/>
      <c r="M141" s="27"/>
    </row>
    <row r="142" spans="2:13" s="2" customFormat="1" x14ac:dyDescent="0.25">
      <c r="B142" s="78"/>
      <c r="C142" s="78"/>
      <c r="D142" s="78"/>
      <c r="E142" s="78"/>
      <c r="F142" s="78"/>
      <c r="G142" s="78"/>
      <c r="H142" s="79"/>
      <c r="I142"/>
      <c r="J142" s="65" t="s">
        <v>874</v>
      </c>
      <c r="K142" s="65"/>
      <c r="L142" s="58"/>
      <c r="M142" s="27"/>
    </row>
    <row r="143" spans="2:13" s="2" customFormat="1" x14ac:dyDescent="0.25">
      <c r="B143" s="1" t="s">
        <v>220</v>
      </c>
      <c r="I143"/>
      <c r="J143" s="27"/>
      <c r="K143" s="27"/>
      <c r="L143" s="58"/>
      <c r="M143" s="27"/>
    </row>
    <row r="144" spans="2:13" s="2" customFormat="1" x14ac:dyDescent="0.25">
      <c r="B144" s="1" t="s">
        <v>185</v>
      </c>
      <c r="C144" s="20"/>
      <c r="D144" s="20"/>
      <c r="E144" s="4"/>
      <c r="F144" s="4"/>
      <c r="G144" s="1">
        <v>2022</v>
      </c>
      <c r="H144" s="20">
        <v>2021</v>
      </c>
      <c r="I144"/>
      <c r="J144" s="27"/>
      <c r="K144" s="27"/>
      <c r="L144" s="58"/>
      <c r="M144" s="27"/>
    </row>
    <row r="145" spans="2:14" s="2" customFormat="1" x14ac:dyDescent="0.25">
      <c r="B145" s="2" t="s">
        <v>75</v>
      </c>
      <c r="G145" s="3">
        <v>0</v>
      </c>
      <c r="H145" s="6">
        <v>6215.18</v>
      </c>
      <c r="I145"/>
      <c r="J145" s="27"/>
      <c r="K145" s="27"/>
      <c r="L145" s="58"/>
      <c r="M145" s="27"/>
    </row>
    <row r="146" spans="2:14" s="2" customFormat="1" x14ac:dyDescent="0.25">
      <c r="B146" s="2" t="s">
        <v>76</v>
      </c>
      <c r="G146" s="3">
        <v>3124288.59</v>
      </c>
      <c r="H146" s="6">
        <v>2456181.31</v>
      </c>
      <c r="I146"/>
      <c r="J146" s="27"/>
      <c r="K146" s="27"/>
      <c r="L146" s="58"/>
      <c r="M146" s="27"/>
    </row>
    <row r="147" spans="2:14" s="2" customFormat="1" x14ac:dyDescent="0.25">
      <c r="B147" s="2" t="s">
        <v>77</v>
      </c>
      <c r="G147" s="3">
        <v>0</v>
      </c>
      <c r="H147" s="6">
        <v>355184</v>
      </c>
      <c r="I147"/>
      <c r="J147" s="27"/>
      <c r="K147" s="27"/>
      <c r="L147" s="58"/>
      <c r="M147" s="27"/>
    </row>
    <row r="148" spans="2:14" s="2" customFormat="1" x14ac:dyDescent="0.25">
      <c r="B148" s="2" t="s">
        <v>78</v>
      </c>
      <c r="G148" s="3">
        <v>34169018.100000001</v>
      </c>
      <c r="H148" s="6">
        <v>21319111.420000002</v>
      </c>
      <c r="I148"/>
      <c r="J148" s="27"/>
      <c r="K148" s="27"/>
      <c r="L148" s="58"/>
      <c r="M148" s="27"/>
    </row>
    <row r="149" spans="2:14" s="2" customFormat="1" x14ac:dyDescent="0.25">
      <c r="B149" s="2" t="s">
        <v>79</v>
      </c>
      <c r="G149" s="3">
        <v>0</v>
      </c>
      <c r="H149" s="6">
        <v>140400</v>
      </c>
      <c r="I149"/>
      <c r="J149" s="27"/>
      <c r="K149" s="27"/>
      <c r="L149" s="58"/>
      <c r="M149" s="27"/>
    </row>
    <row r="150" spans="2:14" s="2" customFormat="1" x14ac:dyDescent="0.25">
      <c r="B150" s="2" t="s">
        <v>80</v>
      </c>
      <c r="G150" s="3">
        <v>11206819.890000001</v>
      </c>
      <c r="H150" s="6">
        <v>9533925.2899999991</v>
      </c>
      <c r="I150"/>
      <c r="J150" s="27"/>
      <c r="K150" s="27"/>
      <c r="L150" s="58"/>
      <c r="M150" s="27"/>
    </row>
    <row r="151" spans="2:14" s="2" customFormat="1" x14ac:dyDescent="0.25">
      <c r="B151" s="2" t="s">
        <v>81</v>
      </c>
      <c r="G151" s="3">
        <v>6682878</v>
      </c>
      <c r="H151" s="6">
        <v>7991353.8300000001</v>
      </c>
      <c r="I151"/>
      <c r="J151" s="27"/>
      <c r="K151" s="27"/>
      <c r="L151" s="58"/>
      <c r="M151" s="27"/>
    </row>
    <row r="152" spans="2:14" s="2" customFormat="1" x14ac:dyDescent="0.25">
      <c r="B152" s="80" t="s">
        <v>84</v>
      </c>
      <c r="C152" s="80"/>
      <c r="D152" s="80"/>
      <c r="E152" s="80"/>
      <c r="F152" s="80"/>
      <c r="G152" s="81">
        <v>100742.45</v>
      </c>
      <c r="H152" s="6">
        <v>46335</v>
      </c>
      <c r="I152"/>
      <c r="J152" s="27"/>
      <c r="K152" s="27"/>
      <c r="L152" s="58"/>
      <c r="M152" s="27"/>
    </row>
    <row r="153" spans="2:14" s="2" customFormat="1" x14ac:dyDescent="0.25">
      <c r="B153" s="1" t="s">
        <v>11</v>
      </c>
      <c r="G153" s="82">
        <f>SUM(G146:G152)</f>
        <v>55283747.030000001</v>
      </c>
      <c r="H153" s="62">
        <f>SUM(H145:H152)</f>
        <v>41848706.030000001</v>
      </c>
      <c r="I153"/>
      <c r="J153" s="27"/>
      <c r="K153" s="27"/>
      <c r="L153" s="58"/>
      <c r="M153" s="27"/>
    </row>
    <row r="154" spans="2:14" s="2" customFormat="1" x14ac:dyDescent="0.25">
      <c r="B154" s="1"/>
      <c r="G154" s="12"/>
      <c r="H154" s="12"/>
      <c r="I154"/>
      <c r="J154" s="83"/>
      <c r="K154" s="27"/>
      <c r="L154" s="58"/>
      <c r="M154" s="27"/>
    </row>
    <row r="155" spans="2:14" s="2" customFormat="1" x14ac:dyDescent="0.25">
      <c r="G155" s="12"/>
      <c r="H155" s="12"/>
      <c r="I155"/>
      <c r="J155" s="27"/>
      <c r="K155" s="27"/>
      <c r="L155" s="58"/>
      <c r="M155" s="27"/>
    </row>
    <row r="156" spans="2:14" s="2" customFormat="1" x14ac:dyDescent="0.25">
      <c r="B156" s="1" t="s">
        <v>875</v>
      </c>
      <c r="I156"/>
      <c r="J156" s="27"/>
      <c r="K156" s="27"/>
      <c r="L156" s="58"/>
      <c r="M156" s="27"/>
    </row>
    <row r="157" spans="2:14" s="2" customFormat="1" x14ac:dyDescent="0.25">
      <c r="B157" s="20" t="s">
        <v>86</v>
      </c>
      <c r="C157" s="1"/>
      <c r="D157" s="1"/>
      <c r="E157" s="20" t="s">
        <v>186</v>
      </c>
      <c r="F157" s="4"/>
      <c r="G157" s="1">
        <v>2022</v>
      </c>
      <c r="H157" s="4">
        <v>2021</v>
      </c>
      <c r="I157"/>
      <c r="J157" s="27"/>
      <c r="K157" s="27"/>
      <c r="L157" s="58"/>
      <c r="M157" s="27"/>
    </row>
    <row r="158" spans="2:14" s="2" customFormat="1" x14ac:dyDescent="0.25">
      <c r="B158" s="2" t="s">
        <v>876</v>
      </c>
      <c r="D158" s="1"/>
      <c r="E158" s="20"/>
      <c r="F158" s="4"/>
      <c r="G158" s="84">
        <v>233200</v>
      </c>
      <c r="H158" s="6">
        <v>290295</v>
      </c>
      <c r="I158"/>
      <c r="J158" s="27" t="s">
        <v>433</v>
      </c>
      <c r="K158" s="27"/>
      <c r="L158" s="58"/>
      <c r="M158" s="27"/>
      <c r="N158" s="84">
        <v>233200</v>
      </c>
    </row>
    <row r="159" spans="2:14" s="2" customFormat="1" x14ac:dyDescent="0.25">
      <c r="B159" s="2" t="s">
        <v>104</v>
      </c>
      <c r="G159" s="84">
        <v>969400</v>
      </c>
      <c r="H159" s="6">
        <v>899075</v>
      </c>
      <c r="I159"/>
      <c r="J159" s="27" t="s">
        <v>434</v>
      </c>
      <c r="K159" s="27"/>
      <c r="L159" s="58"/>
      <c r="M159" s="27"/>
      <c r="N159" s="84">
        <v>1894407</v>
      </c>
    </row>
    <row r="160" spans="2:14" x14ac:dyDescent="0.25">
      <c r="B160" s="2" t="s">
        <v>877</v>
      </c>
      <c r="G160" s="48">
        <v>669600</v>
      </c>
      <c r="H160" s="40">
        <v>789550</v>
      </c>
      <c r="J160" s="27" t="s">
        <v>435</v>
      </c>
      <c r="N160" s="85">
        <v>969400</v>
      </c>
    </row>
    <row r="161" spans="2:15" s="2" customFormat="1" x14ac:dyDescent="0.25">
      <c r="B161" s="2" t="s">
        <v>91</v>
      </c>
      <c r="G161" s="84">
        <v>1894407</v>
      </c>
      <c r="H161" s="6">
        <v>17323457.5</v>
      </c>
      <c r="I161"/>
      <c r="J161" s="27" t="s">
        <v>437</v>
      </c>
      <c r="K161" s="27"/>
      <c r="L161" s="58"/>
      <c r="M161" s="27"/>
      <c r="N161" s="86">
        <v>700</v>
      </c>
    </row>
    <row r="162" spans="2:15" s="2" customFormat="1" x14ac:dyDescent="0.25">
      <c r="B162" s="2" t="s">
        <v>92</v>
      </c>
      <c r="G162" s="84">
        <v>252850</v>
      </c>
      <c r="H162" s="6">
        <v>166800</v>
      </c>
      <c r="I162"/>
      <c r="J162" s="27" t="s">
        <v>438</v>
      </c>
      <c r="K162" s="27"/>
      <c r="L162" s="58"/>
      <c r="M162" s="27"/>
      <c r="N162" s="81">
        <v>670887</v>
      </c>
    </row>
    <row r="163" spans="2:15" x14ac:dyDescent="0.25">
      <c r="B163" s="2" t="s">
        <v>878</v>
      </c>
      <c r="G163" s="84">
        <v>4375715</v>
      </c>
      <c r="H163" s="6">
        <v>5108295</v>
      </c>
      <c r="J163" s="27" t="s">
        <v>439</v>
      </c>
      <c r="N163" s="85">
        <v>252850</v>
      </c>
    </row>
    <row r="164" spans="2:15" s="2" customFormat="1" x14ac:dyDescent="0.25">
      <c r="B164" s="2" t="s">
        <v>183</v>
      </c>
      <c r="D164" s="2" t="s">
        <v>207</v>
      </c>
      <c r="E164" s="2" t="s">
        <v>879</v>
      </c>
      <c r="G164" s="81">
        <v>130183</v>
      </c>
      <c r="H164" s="6">
        <v>6100</v>
      </c>
      <c r="I164"/>
      <c r="J164" s="27" t="s">
        <v>441</v>
      </c>
      <c r="K164" s="27"/>
      <c r="L164" s="58"/>
      <c r="M164" s="27"/>
      <c r="N164" s="84">
        <v>4375715</v>
      </c>
    </row>
    <row r="165" spans="2:15" s="2" customFormat="1" x14ac:dyDescent="0.25">
      <c r="B165" s="2" t="s">
        <v>880</v>
      </c>
      <c r="D165" s="2" t="s">
        <v>881</v>
      </c>
      <c r="G165" s="87">
        <v>1724365</v>
      </c>
      <c r="H165" s="6">
        <v>1528917</v>
      </c>
      <c r="I165"/>
      <c r="J165" s="27" t="s">
        <v>445</v>
      </c>
      <c r="K165" s="27"/>
      <c r="L165" s="58"/>
      <c r="M165" s="27"/>
      <c r="N165" s="81">
        <v>112000</v>
      </c>
    </row>
    <row r="166" spans="2:15" s="2" customFormat="1" x14ac:dyDescent="0.25">
      <c r="B166" s="4" t="s">
        <v>882</v>
      </c>
      <c r="C166" s="4"/>
      <c r="D166" s="4"/>
      <c r="E166" s="4"/>
      <c r="F166" s="4"/>
      <c r="G166" s="86">
        <v>700</v>
      </c>
      <c r="H166" s="6">
        <v>0</v>
      </c>
      <c r="I166"/>
      <c r="J166" s="27" t="s">
        <v>448</v>
      </c>
      <c r="K166" s="27"/>
      <c r="L166" s="58"/>
      <c r="M166" s="27"/>
      <c r="N166" s="87">
        <v>856858</v>
      </c>
    </row>
    <row r="167" spans="2:15" s="2" customFormat="1" x14ac:dyDescent="0.25">
      <c r="B167" s="1" t="s">
        <v>11</v>
      </c>
      <c r="G167" s="88">
        <f>SUM(G158:G166)</f>
        <v>10250420</v>
      </c>
      <c r="H167" s="89">
        <f>SUM(H158:H166)</f>
        <v>26112489.5</v>
      </c>
      <c r="I167"/>
      <c r="J167" s="27" t="s">
        <v>450</v>
      </c>
      <c r="K167" s="27"/>
      <c r="L167" s="58"/>
      <c r="M167" s="27"/>
      <c r="N167" s="87">
        <v>750570</v>
      </c>
    </row>
    <row r="168" spans="2:15" s="2" customFormat="1" x14ac:dyDescent="0.25">
      <c r="B168" s="1"/>
      <c r="G168" s="8"/>
      <c r="H168" s="8"/>
      <c r="I168"/>
      <c r="J168" s="27" t="s">
        <v>454</v>
      </c>
      <c r="K168" s="27"/>
      <c r="L168" s="58"/>
      <c r="M168" s="27"/>
      <c r="N168" s="87">
        <v>115650</v>
      </c>
    </row>
    <row r="169" spans="2:15" s="2" customFormat="1" x14ac:dyDescent="0.25">
      <c r="I169"/>
      <c r="J169" s="27" t="s">
        <v>460</v>
      </c>
      <c r="K169" s="27"/>
      <c r="L169" s="58"/>
      <c r="M169" s="27"/>
      <c r="N169" s="3">
        <v>2661019.44</v>
      </c>
    </row>
    <row r="170" spans="2:15" s="2" customFormat="1" x14ac:dyDescent="0.25">
      <c r="B170" s="1" t="s">
        <v>883</v>
      </c>
      <c r="I170"/>
      <c r="J170" s="27" t="s">
        <v>461</v>
      </c>
      <c r="K170" s="27"/>
      <c r="L170" s="58"/>
      <c r="M170" s="27"/>
      <c r="N170" s="3">
        <v>1644570</v>
      </c>
    </row>
    <row r="171" spans="2:15" s="2" customFormat="1" x14ac:dyDescent="0.25">
      <c r="B171" s="20" t="s">
        <v>95</v>
      </c>
      <c r="C171" s="20" t="s">
        <v>187</v>
      </c>
      <c r="G171" s="1">
        <v>2022</v>
      </c>
      <c r="H171" s="20">
        <v>2021</v>
      </c>
      <c r="I171"/>
      <c r="J171" s="27"/>
      <c r="K171" s="27"/>
      <c r="L171" s="58"/>
      <c r="M171" s="27"/>
      <c r="N171" s="90">
        <f>SUM(N158:N170)</f>
        <v>14537826.439999999</v>
      </c>
      <c r="O171" s="91">
        <f>+G167-N171</f>
        <v>-4287406.4399999995</v>
      </c>
    </row>
    <row r="172" spans="2:15" s="2" customFormat="1" x14ac:dyDescent="0.25">
      <c r="B172" s="2" t="s">
        <v>96</v>
      </c>
      <c r="G172" s="3">
        <v>184842806</v>
      </c>
      <c r="H172" s="6">
        <v>168632440</v>
      </c>
      <c r="I172"/>
      <c r="J172" s="27"/>
      <c r="K172" s="27"/>
      <c r="L172" s="58"/>
      <c r="M172" s="27"/>
      <c r="O172" s="68">
        <f>N169+N170</f>
        <v>4305589.4399999995</v>
      </c>
    </row>
    <row r="173" spans="2:15" s="2" customFormat="1" x14ac:dyDescent="0.25">
      <c r="B173" s="2" t="s">
        <v>184</v>
      </c>
      <c r="F173" s="2" t="s">
        <v>884</v>
      </c>
      <c r="G173" s="3">
        <v>1700000</v>
      </c>
      <c r="H173" s="6">
        <v>1132888</v>
      </c>
      <c r="I173"/>
      <c r="J173" s="27"/>
      <c r="K173" s="27"/>
      <c r="L173" s="58"/>
      <c r="M173" s="27"/>
      <c r="O173" s="68">
        <f>O171+O172</f>
        <v>18183</v>
      </c>
    </row>
    <row r="174" spans="2:15" s="2" customFormat="1" x14ac:dyDescent="0.25">
      <c r="B174" s="2" t="s">
        <v>97</v>
      </c>
      <c r="G174" s="3">
        <v>123228540</v>
      </c>
      <c r="H174" s="6">
        <v>112421626</v>
      </c>
      <c r="I174"/>
      <c r="J174" s="27"/>
      <c r="K174" s="27"/>
      <c r="L174" s="58"/>
      <c r="M174" s="27"/>
    </row>
    <row r="175" spans="2:15" s="2" customFormat="1" x14ac:dyDescent="0.25">
      <c r="B175" s="4" t="s">
        <v>885</v>
      </c>
      <c r="C175" s="4"/>
      <c r="D175" s="4"/>
      <c r="E175" s="4"/>
      <c r="F175" s="4"/>
      <c r="G175" s="3">
        <v>6608000</v>
      </c>
      <c r="H175" s="6">
        <v>0</v>
      </c>
      <c r="I175"/>
      <c r="J175" s="27"/>
      <c r="K175" s="27"/>
      <c r="L175" s="58"/>
      <c r="M175" s="27"/>
    </row>
    <row r="176" spans="2:15" s="2" customFormat="1" x14ac:dyDescent="0.25">
      <c r="B176" s="4" t="s">
        <v>886</v>
      </c>
      <c r="C176" s="4"/>
      <c r="D176" s="4"/>
      <c r="E176" s="4"/>
      <c r="F176" s="4"/>
      <c r="G176" s="3">
        <v>18821370.530000001</v>
      </c>
      <c r="H176" s="6">
        <v>0</v>
      </c>
      <c r="I176"/>
      <c r="J176" s="27"/>
      <c r="K176" s="27"/>
      <c r="L176" s="58"/>
      <c r="M176" s="27"/>
    </row>
    <row r="177" spans="2:13" s="2" customFormat="1" x14ac:dyDescent="0.25">
      <c r="B177" s="1" t="s">
        <v>11</v>
      </c>
      <c r="G177" s="61">
        <f>SUM(G172:G176)</f>
        <v>335200716.52999997</v>
      </c>
      <c r="H177" s="62">
        <f>SUM(H172:H174)</f>
        <v>282186954</v>
      </c>
      <c r="I177"/>
      <c r="J177" s="27"/>
      <c r="K177" s="27"/>
      <c r="L177" s="58"/>
      <c r="M177" s="27"/>
    </row>
    <row r="178" spans="2:13" s="2" customFormat="1" x14ac:dyDescent="0.25">
      <c r="B178" s="1"/>
      <c r="G178" s="8"/>
      <c r="H178" s="8"/>
      <c r="I178"/>
      <c r="J178" s="27"/>
      <c r="K178" s="27"/>
      <c r="L178" s="58"/>
      <c r="M178" s="27"/>
    </row>
    <row r="179" spans="2:13" s="2" customFormat="1" x14ac:dyDescent="0.25">
      <c r="B179" s="1"/>
      <c r="I179"/>
      <c r="J179" s="27"/>
      <c r="K179" s="27"/>
      <c r="L179" s="58"/>
      <c r="M179" s="27"/>
    </row>
    <row r="180" spans="2:13" s="2" customFormat="1" x14ac:dyDescent="0.25">
      <c r="B180" s="1"/>
      <c r="I180"/>
      <c r="J180" s="27"/>
      <c r="K180" s="27"/>
      <c r="L180" s="58"/>
      <c r="M180" s="27"/>
    </row>
    <row r="181" spans="2:13" s="2" customFormat="1" x14ac:dyDescent="0.25">
      <c r="B181" s="1"/>
      <c r="I181"/>
      <c r="J181" s="27"/>
      <c r="K181" s="27"/>
      <c r="L181" s="58"/>
      <c r="M181" s="27"/>
    </row>
    <row r="182" spans="2:13" s="2" customFormat="1" x14ac:dyDescent="0.25">
      <c r="B182" s="1"/>
      <c r="I182"/>
      <c r="J182" s="27"/>
      <c r="K182" s="27"/>
      <c r="L182" s="58"/>
      <c r="M182" s="27"/>
    </row>
    <row r="183" spans="2:13" s="2" customFormat="1" x14ac:dyDescent="0.25">
      <c r="B183" s="1" t="s">
        <v>887</v>
      </c>
      <c r="I183"/>
      <c r="J183" s="27"/>
      <c r="K183" s="27"/>
      <c r="L183" s="58"/>
      <c r="M183" s="27"/>
    </row>
    <row r="184" spans="2:13" s="2" customFormat="1" x14ac:dyDescent="0.25">
      <c r="B184" s="20" t="s">
        <v>122</v>
      </c>
      <c r="C184" s="4"/>
      <c r="D184" s="20" t="s">
        <v>189</v>
      </c>
      <c r="G184" s="20">
        <v>2022</v>
      </c>
      <c r="H184" s="20">
        <v>2021</v>
      </c>
      <c r="I184"/>
      <c r="J184" s="27"/>
      <c r="K184" s="27"/>
      <c r="L184" s="58"/>
      <c r="M184" s="27"/>
    </row>
    <row r="185" spans="2:13" s="2" customFormat="1" x14ac:dyDescent="0.25">
      <c r="G185" s="6"/>
      <c r="H185" s="6"/>
      <c r="I185"/>
      <c r="J185" s="27"/>
      <c r="K185" s="27"/>
      <c r="L185" s="58"/>
      <c r="M185" s="27"/>
    </row>
    <row r="186" spans="2:13" s="2" customFormat="1" x14ac:dyDescent="0.25">
      <c r="B186" s="2" t="s">
        <v>87</v>
      </c>
      <c r="G186" s="3">
        <v>2000</v>
      </c>
      <c r="H186" s="3">
        <v>854000</v>
      </c>
      <c r="I186"/>
      <c r="J186" s="27" t="s">
        <v>465</v>
      </c>
      <c r="K186" s="27"/>
      <c r="L186" s="58">
        <v>90712.45</v>
      </c>
      <c r="M186" s="27"/>
    </row>
    <row r="187" spans="2:13" s="2" customFormat="1" x14ac:dyDescent="0.25">
      <c r="B187" s="2" t="s">
        <v>100</v>
      </c>
      <c r="G187" s="6">
        <v>4305589.4400000004</v>
      </c>
      <c r="H187" s="6">
        <v>5986053.6100000003</v>
      </c>
      <c r="I187"/>
      <c r="J187" s="27" t="s">
        <v>467</v>
      </c>
      <c r="K187" s="27"/>
      <c r="L187" s="58">
        <v>276941.61</v>
      </c>
      <c r="M187" s="27"/>
    </row>
    <row r="188" spans="2:13" s="2" customFormat="1" x14ac:dyDescent="0.25">
      <c r="B188" s="2" t="s">
        <v>888</v>
      </c>
      <c r="G188" s="92">
        <v>74362.039999999994</v>
      </c>
      <c r="H188" s="6"/>
      <c r="I188"/>
      <c r="J188" s="27" t="s">
        <v>470</v>
      </c>
      <c r="K188" s="27"/>
      <c r="L188" s="58">
        <v>2000</v>
      </c>
      <c r="M188" s="27"/>
    </row>
    <row r="189" spans="2:13" s="2" customFormat="1" x14ac:dyDescent="0.25">
      <c r="B189" s="2" t="s">
        <v>889</v>
      </c>
      <c r="G189" s="6">
        <v>1151150</v>
      </c>
      <c r="H189" s="6">
        <v>736955</v>
      </c>
      <c r="I189"/>
      <c r="J189" s="27" t="s">
        <v>471</v>
      </c>
      <c r="K189" s="27"/>
      <c r="L189" s="58">
        <v>1151150</v>
      </c>
      <c r="M189" s="27"/>
    </row>
    <row r="190" spans="2:13" s="2" customFormat="1" x14ac:dyDescent="0.25">
      <c r="B190" s="2" t="s">
        <v>890</v>
      </c>
      <c r="G190" s="3">
        <v>276941.61</v>
      </c>
      <c r="H190" s="6">
        <v>493103.28</v>
      </c>
      <c r="I190"/>
      <c r="J190" s="27" t="s">
        <v>474</v>
      </c>
      <c r="K190" s="27"/>
      <c r="L190" s="58">
        <v>50000</v>
      </c>
      <c r="M190" s="27"/>
    </row>
    <row r="191" spans="2:13" s="2" customFormat="1" x14ac:dyDescent="0.25">
      <c r="B191" s="1" t="s">
        <v>11</v>
      </c>
      <c r="G191" s="62">
        <f>SUM(G185:G190)</f>
        <v>5810043.0900000008</v>
      </c>
      <c r="H191" s="62">
        <f>SUM(H185:H190)</f>
        <v>8070111.8900000006</v>
      </c>
      <c r="I191"/>
      <c r="J191" s="27" t="s">
        <v>84</v>
      </c>
      <c r="K191" s="27"/>
      <c r="L191" s="58">
        <v>10030</v>
      </c>
      <c r="M191" s="27"/>
    </row>
    <row r="192" spans="2:13" s="2" customFormat="1" x14ac:dyDescent="0.25">
      <c r="B192" s="1"/>
      <c r="G192" s="8"/>
      <c r="H192" s="8"/>
      <c r="I192"/>
      <c r="J192" s="27"/>
      <c r="K192" s="27"/>
      <c r="L192" s="58">
        <f>SUM(L186:L191)</f>
        <v>1580834.06</v>
      </c>
      <c r="M192" s="27"/>
    </row>
    <row r="193" spans="2:13" s="2" customFormat="1" x14ac:dyDescent="0.25">
      <c r="B193" s="1"/>
      <c r="G193" s="8"/>
      <c r="H193" s="8"/>
      <c r="I193"/>
      <c r="J193" s="27"/>
      <c r="K193" s="27"/>
      <c r="L193" s="58"/>
      <c r="M193" s="27"/>
    </row>
    <row r="194" spans="2:13" s="2" customFormat="1" x14ac:dyDescent="0.25">
      <c r="B194" s="1" t="s">
        <v>891</v>
      </c>
      <c r="C194" s="2" t="s">
        <v>892</v>
      </c>
      <c r="I194"/>
      <c r="J194" s="27"/>
      <c r="K194" s="27"/>
      <c r="L194" s="58"/>
      <c r="M194" s="27"/>
    </row>
    <row r="195" spans="2:13" s="2" customFormat="1" x14ac:dyDescent="0.25">
      <c r="B195" s="1" t="s">
        <v>893</v>
      </c>
      <c r="G195" s="1">
        <v>2022</v>
      </c>
      <c r="H195" s="1">
        <v>2021</v>
      </c>
      <c r="I195"/>
      <c r="J195" s="27"/>
      <c r="K195" s="27"/>
      <c r="L195" s="58"/>
      <c r="M195" s="27"/>
    </row>
    <row r="196" spans="2:13" s="2" customFormat="1" x14ac:dyDescent="0.25">
      <c r="B196" s="2" t="s">
        <v>894</v>
      </c>
      <c r="G196" s="93">
        <v>50000</v>
      </c>
      <c r="H196" s="93">
        <v>250000</v>
      </c>
      <c r="I196"/>
      <c r="J196" s="27"/>
      <c r="K196" s="27"/>
      <c r="L196" s="58"/>
      <c r="M196" s="27"/>
    </row>
    <row r="197" spans="2:13" s="2" customFormat="1" x14ac:dyDescent="0.25">
      <c r="B197" s="1"/>
      <c r="G197" s="8"/>
      <c r="H197" s="8"/>
      <c r="I197" s="40"/>
      <c r="J197" s="27"/>
      <c r="K197" s="27"/>
      <c r="L197" s="58"/>
      <c r="M197" s="27"/>
    </row>
    <row r="198" spans="2:13" s="2" customFormat="1" x14ac:dyDescent="0.25">
      <c r="B198" s="1" t="s">
        <v>895</v>
      </c>
      <c r="C198" s="2" t="s">
        <v>896</v>
      </c>
      <c r="G198" s="1">
        <v>2022</v>
      </c>
      <c r="H198" s="1">
        <v>2021</v>
      </c>
      <c r="I198" s="40"/>
      <c r="J198" s="27"/>
      <c r="K198" s="27"/>
      <c r="L198" s="58"/>
      <c r="M198" s="27"/>
    </row>
    <row r="199" spans="2:13" s="2" customFormat="1" x14ac:dyDescent="0.25">
      <c r="B199" s="2" t="s">
        <v>897</v>
      </c>
      <c r="G199" s="93">
        <v>155301407.19</v>
      </c>
      <c r="H199" s="93">
        <v>15419930.51</v>
      </c>
      <c r="I199" s="172">
        <f>G199+G196+G191+G177+G167+G153</f>
        <v>561896333.83999991</v>
      </c>
      <c r="J199" s="66">
        <v>561878150.83999991</v>
      </c>
      <c r="K199" s="66">
        <f>I199-J199</f>
        <v>18183</v>
      </c>
      <c r="L199" s="66" t="s">
        <v>955</v>
      </c>
      <c r="M199" s="65"/>
    </row>
    <row r="200" spans="2:13" s="2" customFormat="1" x14ac:dyDescent="0.25">
      <c r="I200"/>
      <c r="J200" s="27"/>
      <c r="K200" s="27"/>
      <c r="L200" s="58"/>
      <c r="M200" s="27"/>
    </row>
    <row r="201" spans="2:13" s="2" customFormat="1" x14ac:dyDescent="0.25">
      <c r="B201" s="1" t="s">
        <v>188</v>
      </c>
      <c r="I201"/>
      <c r="J201" s="27"/>
      <c r="K201" s="27"/>
      <c r="L201" s="58"/>
      <c r="M201" s="27"/>
    </row>
    <row r="202" spans="2:13" s="2" customFormat="1" x14ac:dyDescent="0.25">
      <c r="B202" s="20" t="s">
        <v>121</v>
      </c>
      <c r="G202" s="1">
        <v>2022</v>
      </c>
      <c r="H202" s="1">
        <v>2021</v>
      </c>
      <c r="I202"/>
      <c r="J202" s="27"/>
      <c r="K202" s="58"/>
      <c r="L202" s="58"/>
      <c r="M202" s="27"/>
    </row>
    <row r="203" spans="2:13" s="2" customFormat="1" x14ac:dyDescent="0.25">
      <c r="B203" s="2" t="s">
        <v>107</v>
      </c>
      <c r="G203" s="3">
        <v>98770696.650000006</v>
      </c>
      <c r="H203" s="6">
        <v>89940886.519999996</v>
      </c>
      <c r="I203"/>
      <c r="J203" s="27"/>
      <c r="K203" s="58"/>
      <c r="L203" s="58"/>
      <c r="M203" s="27"/>
    </row>
    <row r="204" spans="2:13" s="2" customFormat="1" x14ac:dyDescent="0.25">
      <c r="B204" s="2" t="s">
        <v>108</v>
      </c>
      <c r="G204" s="3">
        <v>594587</v>
      </c>
      <c r="H204" s="6">
        <v>858615.04</v>
      </c>
      <c r="I204"/>
      <c r="J204" s="27"/>
      <c r="K204" s="58"/>
      <c r="L204" s="58"/>
      <c r="M204" s="27"/>
    </row>
    <row r="205" spans="2:13" s="2" customFormat="1" x14ac:dyDescent="0.25">
      <c r="B205" s="2" t="s">
        <v>117</v>
      </c>
      <c r="G205" s="3">
        <v>1232519.04</v>
      </c>
      <c r="H205" s="6">
        <v>198500</v>
      </c>
      <c r="I205"/>
      <c r="J205" s="27"/>
      <c r="K205" s="58"/>
      <c r="L205" s="58"/>
      <c r="M205" s="27"/>
    </row>
    <row r="206" spans="2:13" s="2" customFormat="1" x14ac:dyDescent="0.25">
      <c r="B206" s="2" t="s">
        <v>109</v>
      </c>
      <c r="G206" s="3">
        <v>1450969.02</v>
      </c>
      <c r="H206" s="6">
        <v>856725.5</v>
      </c>
      <c r="I206"/>
      <c r="J206" s="27"/>
      <c r="K206" s="58"/>
      <c r="L206" s="58"/>
      <c r="M206" s="27"/>
    </row>
    <row r="207" spans="2:13" s="2" customFormat="1" x14ac:dyDescent="0.25">
      <c r="B207" s="2" t="s">
        <v>110</v>
      </c>
      <c r="G207" s="3">
        <v>2846000</v>
      </c>
      <c r="H207" s="6">
        <v>2804000</v>
      </c>
      <c r="I207"/>
      <c r="J207" s="27"/>
      <c r="K207" s="58"/>
      <c r="L207" s="58"/>
      <c r="M207" s="27"/>
    </row>
    <row r="208" spans="2:13" s="2" customFormat="1" x14ac:dyDescent="0.25">
      <c r="B208" s="2" t="s">
        <v>190</v>
      </c>
      <c r="G208" s="3">
        <v>8144374.46</v>
      </c>
      <c r="H208" s="6">
        <v>7901141.4199999999</v>
      </c>
      <c r="I208"/>
      <c r="J208" s="27"/>
      <c r="K208" s="58"/>
      <c r="L208" s="58"/>
      <c r="M208" s="27"/>
    </row>
    <row r="209" spans="2:13" s="2" customFormat="1" x14ac:dyDescent="0.25">
      <c r="B209" s="2" t="s">
        <v>113</v>
      </c>
      <c r="G209" s="3">
        <v>3253529.24</v>
      </c>
      <c r="H209" s="6">
        <v>1919771.73</v>
      </c>
      <c r="I209"/>
      <c r="J209" s="27"/>
      <c r="K209" s="73"/>
      <c r="L209" s="58"/>
      <c r="M209" s="27"/>
    </row>
    <row r="210" spans="2:13" s="2" customFormat="1" x14ac:dyDescent="0.25">
      <c r="B210" s="2" t="s">
        <v>114</v>
      </c>
      <c r="G210" s="3">
        <v>6916453.1699999999</v>
      </c>
      <c r="H210" s="6">
        <v>1441450.37</v>
      </c>
      <c r="I210"/>
      <c r="J210" s="27"/>
      <c r="K210" s="27"/>
      <c r="L210" s="58"/>
      <c r="M210" s="27"/>
    </row>
    <row r="211" spans="2:13" s="2" customFormat="1" x14ac:dyDescent="0.25">
      <c r="B211" s="2" t="s">
        <v>115</v>
      </c>
      <c r="G211" s="3">
        <v>6939505.0599999996</v>
      </c>
      <c r="H211" s="6">
        <v>1446802.09</v>
      </c>
      <c r="I211" s="29"/>
      <c r="J211" s="27"/>
      <c r="K211" s="27"/>
      <c r="L211" s="58"/>
      <c r="M211" s="27"/>
    </row>
    <row r="212" spans="2:13" s="2" customFormat="1" x14ac:dyDescent="0.25">
      <c r="B212" s="2" t="s">
        <v>116</v>
      </c>
      <c r="G212" s="3">
        <v>1080077.43</v>
      </c>
      <c r="H212" s="6">
        <v>220500.54</v>
      </c>
      <c r="I212"/>
      <c r="J212" s="27"/>
      <c r="K212" s="27"/>
      <c r="L212" s="58"/>
      <c r="M212" s="27"/>
    </row>
    <row r="213" spans="2:13" s="2" customFormat="1" x14ac:dyDescent="0.25">
      <c r="B213" s="2" t="s">
        <v>191</v>
      </c>
      <c r="G213" s="3">
        <v>182825</v>
      </c>
      <c r="H213" s="6">
        <v>236895.1</v>
      </c>
      <c r="I213"/>
      <c r="J213" s="27"/>
      <c r="K213" s="27"/>
      <c r="L213" s="58"/>
      <c r="M213" s="27"/>
    </row>
    <row r="214" spans="2:13" s="2" customFormat="1" x14ac:dyDescent="0.25">
      <c r="B214" s="1" t="s">
        <v>11</v>
      </c>
      <c r="G214" s="61">
        <f>G203+G204+G205+G206+G207+G208+G209+G210+G211+G212+G213</f>
        <v>131411536.07000001</v>
      </c>
      <c r="H214" s="62">
        <f>SUM(H203:H213)</f>
        <v>107825288.31000002</v>
      </c>
      <c r="I214"/>
      <c r="J214" s="58">
        <v>132003028.83999997</v>
      </c>
      <c r="K214" s="94">
        <f>+J214-G214</f>
        <v>591492.76999996603</v>
      </c>
      <c r="L214" s="58"/>
      <c r="M214" s="27"/>
    </row>
    <row r="215" spans="2:13" s="2" customFormat="1" x14ac:dyDescent="0.25">
      <c r="B215" s="1"/>
      <c r="G215" s="8"/>
      <c r="H215" s="6"/>
      <c r="I215"/>
      <c r="J215" s="27"/>
      <c r="K215" s="27"/>
      <c r="L215" s="58"/>
      <c r="M215" s="27"/>
    </row>
    <row r="216" spans="2:13" s="2" customFormat="1" x14ac:dyDescent="0.25">
      <c r="H216" s="6"/>
      <c r="I216"/>
      <c r="J216" s="27"/>
      <c r="K216" s="27"/>
      <c r="L216" s="58"/>
      <c r="M216" s="27"/>
    </row>
    <row r="217" spans="2:13" s="2" customFormat="1" x14ac:dyDescent="0.25">
      <c r="B217" s="1" t="s">
        <v>85</v>
      </c>
      <c r="H217" s="6"/>
      <c r="I217"/>
      <c r="J217" s="27"/>
      <c r="K217" s="27"/>
      <c r="L217" s="58"/>
      <c r="M217" s="27"/>
    </row>
    <row r="218" spans="2:13" s="2" customFormat="1" x14ac:dyDescent="0.25">
      <c r="B218" s="20" t="s">
        <v>118</v>
      </c>
      <c r="D218" s="1"/>
      <c r="E218" s="1" t="s">
        <v>194</v>
      </c>
      <c r="G218" s="1">
        <v>2022</v>
      </c>
      <c r="H218" s="20">
        <v>2021</v>
      </c>
      <c r="I218"/>
      <c r="J218" s="27"/>
      <c r="K218" s="27"/>
      <c r="L218" s="58"/>
      <c r="M218" s="27"/>
    </row>
    <row r="219" spans="2:13" s="2" customFormat="1" x14ac:dyDescent="0.25">
      <c r="B219" s="2" t="s">
        <v>119</v>
      </c>
      <c r="G219" s="3">
        <v>11766850.77</v>
      </c>
      <c r="H219" s="6">
        <v>8641406.8300000001</v>
      </c>
      <c r="I219"/>
      <c r="J219" s="27"/>
      <c r="K219" s="27"/>
      <c r="L219" s="58"/>
      <c r="M219" s="27"/>
    </row>
    <row r="220" spans="2:13" s="2" customFormat="1" x14ac:dyDescent="0.25">
      <c r="B220" s="2" t="s">
        <v>193</v>
      </c>
      <c r="G220" s="3">
        <v>1330800</v>
      </c>
      <c r="H220" s="6">
        <v>1330800</v>
      </c>
      <c r="I220"/>
      <c r="J220" s="27"/>
      <c r="K220" s="27"/>
      <c r="L220" s="58"/>
      <c r="M220" s="27"/>
    </row>
    <row r="221" spans="2:13" s="2" customFormat="1" x14ac:dyDescent="0.25">
      <c r="B221" s="2" t="s">
        <v>898</v>
      </c>
      <c r="G221" s="3">
        <v>1500000</v>
      </c>
      <c r="H221" s="3">
        <v>0</v>
      </c>
      <c r="I221"/>
      <c r="J221" s="27"/>
      <c r="K221" s="27"/>
      <c r="L221" s="58"/>
      <c r="M221" s="27"/>
    </row>
    <row r="222" spans="2:13" s="2" customFormat="1" x14ac:dyDescent="0.25">
      <c r="B222" s="2" t="s">
        <v>120</v>
      </c>
      <c r="G222" s="3">
        <v>0</v>
      </c>
      <c r="H222" s="6">
        <v>1271113</v>
      </c>
      <c r="I222"/>
      <c r="J222" s="27"/>
      <c r="K222" s="27"/>
      <c r="L222" s="58"/>
      <c r="M222" s="27"/>
    </row>
    <row r="223" spans="2:13" s="2" customFormat="1" x14ac:dyDescent="0.25">
      <c r="B223" s="1" t="s">
        <v>11</v>
      </c>
      <c r="G223" s="61">
        <f>G219+G220+G221</f>
        <v>14597650.77</v>
      </c>
      <c r="H223" s="62">
        <f>SUM(H219:H222)</f>
        <v>11243319.83</v>
      </c>
      <c r="I223"/>
      <c r="J223" s="58">
        <v>13981671.450000001</v>
      </c>
      <c r="K223" s="94">
        <f>+G223-J223</f>
        <v>615979.31999999844</v>
      </c>
      <c r="L223" s="58"/>
      <c r="M223" s="27"/>
    </row>
    <row r="224" spans="2:13" s="2" customFormat="1" x14ac:dyDescent="0.25">
      <c r="B224" s="1"/>
      <c r="G224" s="8"/>
      <c r="H224" s="6"/>
      <c r="I224"/>
      <c r="J224" s="27"/>
      <c r="K224" s="27"/>
      <c r="L224" s="58"/>
      <c r="M224" s="27"/>
    </row>
    <row r="225" spans="2:13" s="2" customFormat="1" x14ac:dyDescent="0.25">
      <c r="H225" s="6"/>
      <c r="I225"/>
      <c r="J225" s="27"/>
      <c r="K225" s="27"/>
      <c r="L225" s="58"/>
      <c r="M225" s="27"/>
    </row>
    <row r="226" spans="2:13" s="2" customFormat="1" x14ac:dyDescent="0.25">
      <c r="B226" s="1" t="s">
        <v>94</v>
      </c>
      <c r="H226" s="6"/>
      <c r="I226"/>
      <c r="J226" s="27"/>
      <c r="K226" s="27"/>
      <c r="L226" s="58"/>
      <c r="M226" s="27"/>
    </row>
    <row r="227" spans="2:13" s="2" customFormat="1" x14ac:dyDescent="0.25">
      <c r="B227" s="20" t="s">
        <v>196</v>
      </c>
      <c r="C227" s="20"/>
      <c r="D227" s="20"/>
      <c r="E227" s="20"/>
      <c r="F227" s="20"/>
      <c r="G227" s="1">
        <v>2022</v>
      </c>
      <c r="H227" s="20">
        <v>2021</v>
      </c>
      <c r="I227"/>
      <c r="J227" s="27"/>
      <c r="K227" s="27"/>
      <c r="L227" s="58"/>
      <c r="M227" s="27"/>
    </row>
    <row r="228" spans="2:13" s="2" customFormat="1" x14ac:dyDescent="0.25">
      <c r="B228" s="2" t="s">
        <v>123</v>
      </c>
      <c r="G228" s="16">
        <v>3094561.29</v>
      </c>
      <c r="H228" s="6">
        <v>2858577.54</v>
      </c>
      <c r="I228"/>
      <c r="J228" s="27"/>
      <c r="K228" s="27"/>
      <c r="L228" s="58"/>
      <c r="M228" s="27"/>
    </row>
    <row r="229" spans="2:13" s="2" customFormat="1" x14ac:dyDescent="0.25">
      <c r="B229" s="2" t="s">
        <v>124</v>
      </c>
      <c r="G229" s="16">
        <v>323189.58</v>
      </c>
      <c r="H229" s="6">
        <v>298985.56</v>
      </c>
      <c r="I229"/>
      <c r="J229" s="27"/>
      <c r="K229" s="27"/>
      <c r="L229" s="58"/>
      <c r="M229" s="27"/>
    </row>
    <row r="230" spans="2:13" s="2" customFormat="1" x14ac:dyDescent="0.25">
      <c r="B230" s="2" t="s">
        <v>125</v>
      </c>
      <c r="G230" s="16">
        <v>281176.5</v>
      </c>
      <c r="H230" s="6">
        <v>84676.56</v>
      </c>
      <c r="I230"/>
      <c r="J230" s="27"/>
      <c r="K230" s="27"/>
      <c r="L230" s="58"/>
      <c r="M230" s="27"/>
    </row>
    <row r="231" spans="2:13" s="2" customFormat="1" x14ac:dyDescent="0.25">
      <c r="B231" s="2" t="s">
        <v>140</v>
      </c>
      <c r="G231" s="16">
        <v>105799</v>
      </c>
      <c r="H231" s="6">
        <v>84128.5</v>
      </c>
      <c r="I231"/>
      <c r="J231" s="27"/>
      <c r="K231" s="27"/>
      <c r="L231" s="58"/>
      <c r="M231" s="27"/>
    </row>
    <row r="232" spans="2:13" s="2" customFormat="1" x14ac:dyDescent="0.25">
      <c r="B232" s="2" t="s">
        <v>139</v>
      </c>
      <c r="G232" s="95">
        <v>123632.4</v>
      </c>
      <c r="H232" s="6">
        <v>168030.74</v>
      </c>
      <c r="I232"/>
      <c r="J232" s="27"/>
      <c r="K232" s="27"/>
      <c r="L232" s="58"/>
      <c r="M232" s="27"/>
    </row>
    <row r="233" spans="2:13" s="2" customFormat="1" x14ac:dyDescent="0.25">
      <c r="B233" s="2" t="s">
        <v>136</v>
      </c>
      <c r="G233" s="95">
        <v>694367.82</v>
      </c>
      <c r="H233" s="3">
        <v>0</v>
      </c>
      <c r="I233"/>
      <c r="J233" s="27"/>
      <c r="K233" s="27"/>
      <c r="L233" s="58"/>
      <c r="M233" s="27"/>
    </row>
    <row r="234" spans="2:13" s="2" customFormat="1" x14ac:dyDescent="0.25">
      <c r="B234" s="2" t="s">
        <v>135</v>
      </c>
      <c r="G234" s="95">
        <v>13244469.689999999</v>
      </c>
      <c r="H234" s="6">
        <v>7160639</v>
      </c>
      <c r="I234"/>
      <c r="J234" s="27"/>
      <c r="K234" s="27"/>
      <c r="L234" s="58"/>
      <c r="M234" s="27"/>
    </row>
    <row r="235" spans="2:13" s="2" customFormat="1" x14ac:dyDescent="0.25">
      <c r="B235" s="2" t="s">
        <v>134</v>
      </c>
      <c r="G235" s="95">
        <v>319327.12</v>
      </c>
      <c r="H235" s="6">
        <v>212449.26</v>
      </c>
      <c r="I235"/>
      <c r="J235" s="27"/>
      <c r="K235" s="27"/>
      <c r="L235" s="58"/>
      <c r="M235" s="27"/>
    </row>
    <row r="236" spans="2:13" s="2" customFormat="1" x14ac:dyDescent="0.25">
      <c r="B236" s="2" t="s">
        <v>133</v>
      </c>
      <c r="G236" s="95">
        <v>146190.76</v>
      </c>
      <c r="H236" s="6">
        <v>189849.32</v>
      </c>
      <c r="I236"/>
      <c r="J236" s="27"/>
      <c r="K236" s="27"/>
      <c r="L236" s="58"/>
      <c r="M236" s="27"/>
    </row>
    <row r="237" spans="2:13" s="2" customFormat="1" x14ac:dyDescent="0.25">
      <c r="B237" s="2" t="s">
        <v>132</v>
      </c>
      <c r="G237" s="95">
        <v>788223.11</v>
      </c>
      <c r="H237" s="6">
        <v>657336.17000000004</v>
      </c>
      <c r="I237"/>
      <c r="J237" s="27"/>
      <c r="K237" s="27"/>
      <c r="L237" s="58"/>
      <c r="M237" s="27"/>
    </row>
    <row r="238" spans="2:13" s="2" customFormat="1" x14ac:dyDescent="0.25">
      <c r="B238" s="2" t="s">
        <v>131</v>
      </c>
      <c r="G238" s="95">
        <v>1150155.51</v>
      </c>
      <c r="H238" s="6">
        <v>310040.64</v>
      </c>
      <c r="I238"/>
      <c r="J238" s="27"/>
      <c r="K238" s="27"/>
      <c r="L238" s="58"/>
      <c r="M238" s="27"/>
    </row>
    <row r="239" spans="2:13" s="2" customFormat="1" x14ac:dyDescent="0.25">
      <c r="B239" s="2" t="s">
        <v>130</v>
      </c>
      <c r="G239" s="95">
        <v>3171022.52</v>
      </c>
      <c r="H239" s="6">
        <v>2209666.38</v>
      </c>
      <c r="I239"/>
      <c r="J239" s="27"/>
      <c r="K239" s="27"/>
      <c r="L239" s="58"/>
      <c r="M239" s="27"/>
    </row>
    <row r="240" spans="2:13" s="2" customFormat="1" x14ac:dyDescent="0.25">
      <c r="B240" s="2" t="s">
        <v>129</v>
      </c>
      <c r="G240" s="95">
        <v>592020.41</v>
      </c>
      <c r="H240" s="6">
        <v>387952.35</v>
      </c>
      <c r="I240"/>
      <c r="J240" s="27"/>
      <c r="K240" s="27"/>
      <c r="L240" s="58"/>
      <c r="M240" s="27"/>
    </row>
    <row r="241" spans="2:13" s="2" customFormat="1" x14ac:dyDescent="0.25">
      <c r="B241" s="2" t="s">
        <v>128</v>
      </c>
      <c r="G241" s="95">
        <v>1088864.04</v>
      </c>
      <c r="H241" s="6">
        <v>5000</v>
      </c>
      <c r="I241"/>
      <c r="J241" s="27"/>
      <c r="K241" s="27"/>
      <c r="L241" s="58"/>
      <c r="M241" s="27"/>
    </row>
    <row r="242" spans="2:13" s="2" customFormat="1" x14ac:dyDescent="0.25">
      <c r="B242" s="2" t="s">
        <v>127</v>
      </c>
      <c r="G242" s="95">
        <v>1314066.9099999999</v>
      </c>
      <c r="H242" s="6">
        <v>731914.54</v>
      </c>
      <c r="I242"/>
      <c r="J242" s="27"/>
      <c r="K242" s="27"/>
      <c r="L242" s="58"/>
      <c r="M242" s="27"/>
    </row>
    <row r="243" spans="2:13" s="2" customFormat="1" x14ac:dyDescent="0.25">
      <c r="B243" s="2" t="s">
        <v>126</v>
      </c>
      <c r="G243" s="95">
        <v>3972031.52</v>
      </c>
      <c r="H243" s="7">
        <v>2127509.6800000002</v>
      </c>
      <c r="I243"/>
      <c r="J243" s="27"/>
      <c r="K243" s="27"/>
      <c r="L243" s="58"/>
      <c r="M243" s="27"/>
    </row>
    <row r="244" spans="2:13" s="2" customFormat="1" x14ac:dyDescent="0.25">
      <c r="B244" s="2" t="s">
        <v>165</v>
      </c>
      <c r="G244" s="96">
        <f>SUM(G228:G243)</f>
        <v>30409098.180000003</v>
      </c>
      <c r="H244" s="8">
        <f>SUM(H228:H243)</f>
        <v>17486756.240000002</v>
      </c>
      <c r="I244" t="s">
        <v>137</v>
      </c>
      <c r="J244" s="58">
        <v>37037746.950000003</v>
      </c>
      <c r="K244" s="94">
        <f>+J244-G244</f>
        <v>6628648.7699999996</v>
      </c>
      <c r="L244" s="58"/>
      <c r="M244" s="27"/>
    </row>
    <row r="245" spans="2:13" s="2" customFormat="1" x14ac:dyDescent="0.25">
      <c r="H245" s="3"/>
      <c r="I245"/>
      <c r="J245" s="27"/>
      <c r="K245" s="27"/>
      <c r="L245" s="58"/>
      <c r="M245" s="27"/>
    </row>
    <row r="246" spans="2:13" s="2" customFormat="1" x14ac:dyDescent="0.25">
      <c r="H246" s="6"/>
      <c r="I246"/>
      <c r="J246" s="27"/>
      <c r="K246" s="27"/>
      <c r="L246" s="58"/>
      <c r="M246" s="27"/>
    </row>
    <row r="247" spans="2:13" s="2" customFormat="1" x14ac:dyDescent="0.25">
      <c r="B247" s="1" t="s">
        <v>195</v>
      </c>
      <c r="H247" s="6"/>
      <c r="I247"/>
      <c r="J247" s="27" t="s">
        <v>138</v>
      </c>
      <c r="K247" s="27"/>
      <c r="L247" s="58"/>
      <c r="M247" s="27"/>
    </row>
    <row r="248" spans="2:13" s="2" customFormat="1" x14ac:dyDescent="0.25">
      <c r="B248" s="1" t="s">
        <v>141</v>
      </c>
      <c r="C248" s="1"/>
      <c r="G248" s="1">
        <v>2022</v>
      </c>
      <c r="H248" s="1">
        <v>2021</v>
      </c>
      <c r="I248"/>
      <c r="J248" s="27"/>
      <c r="K248" s="27"/>
      <c r="L248" s="58"/>
      <c r="M248" s="27"/>
    </row>
    <row r="249" spans="2:13" s="2" customFormat="1" x14ac:dyDescent="0.25">
      <c r="B249" s="2" t="s">
        <v>899</v>
      </c>
      <c r="C249" s="1"/>
      <c r="G249" s="3">
        <v>2658349.2599999998</v>
      </c>
      <c r="H249" s="17">
        <v>0</v>
      </c>
      <c r="I249"/>
      <c r="J249" s="27"/>
      <c r="K249" s="27"/>
      <c r="L249" s="58"/>
      <c r="M249" s="27"/>
    </row>
    <row r="250" spans="2:13" s="2" customFormat="1" x14ac:dyDescent="0.25">
      <c r="B250" s="2" t="s">
        <v>142</v>
      </c>
      <c r="G250" s="3">
        <v>939474.25</v>
      </c>
      <c r="H250" s="6">
        <v>51994.080000000002</v>
      </c>
      <c r="I250"/>
      <c r="J250" s="27"/>
      <c r="K250" s="27"/>
      <c r="L250" s="58"/>
      <c r="M250" s="27"/>
    </row>
    <row r="251" spans="2:13" s="2" customFormat="1" x14ac:dyDescent="0.25">
      <c r="B251" s="2" t="s">
        <v>143</v>
      </c>
      <c r="G251" s="3">
        <v>1508083.73</v>
      </c>
      <c r="H251" s="6">
        <v>143184</v>
      </c>
      <c r="I251"/>
      <c r="J251" s="27"/>
      <c r="K251" s="27"/>
      <c r="L251" s="58"/>
      <c r="M251" s="27"/>
    </row>
    <row r="252" spans="2:13" s="2" customFormat="1" x14ac:dyDescent="0.25">
      <c r="B252" s="2" t="s">
        <v>144</v>
      </c>
      <c r="G252" s="3">
        <v>467690.46</v>
      </c>
      <c r="H252" s="6">
        <v>1185466.1499999999</v>
      </c>
      <c r="I252"/>
      <c r="J252" s="27"/>
      <c r="K252" s="27"/>
      <c r="L252" s="58"/>
      <c r="M252" s="27"/>
    </row>
    <row r="253" spans="2:13" s="2" customFormat="1" x14ac:dyDescent="0.25">
      <c r="B253" s="2" t="s">
        <v>145</v>
      </c>
      <c r="G253" s="3">
        <v>7003396.1900000004</v>
      </c>
      <c r="H253" s="6">
        <v>1289096.3700000001</v>
      </c>
      <c r="I253"/>
      <c r="J253" s="27"/>
      <c r="K253" s="27"/>
      <c r="L253" s="58"/>
      <c r="M253" s="27"/>
    </row>
    <row r="254" spans="2:13" s="2" customFormat="1" x14ac:dyDescent="0.25">
      <c r="B254" s="1" t="s">
        <v>11</v>
      </c>
      <c r="G254" s="97">
        <f>SUM(G249:G253)</f>
        <v>12576993.890000001</v>
      </c>
      <c r="H254" s="98">
        <f>SUM(H250:H253)</f>
        <v>2669740.6</v>
      </c>
      <c r="I254"/>
      <c r="J254" s="27"/>
      <c r="K254" s="27"/>
      <c r="L254" s="58"/>
      <c r="M254" s="27"/>
    </row>
    <row r="255" spans="2:13" s="2" customFormat="1" x14ac:dyDescent="0.25">
      <c r="B255" s="1"/>
      <c r="G255" s="8"/>
      <c r="H255" s="6"/>
      <c r="I255"/>
      <c r="J255" s="27"/>
      <c r="K255" s="27"/>
      <c r="L255" s="58"/>
      <c r="M255" s="27"/>
    </row>
    <row r="256" spans="2:13" s="2" customFormat="1" x14ac:dyDescent="0.25">
      <c r="H256" s="6"/>
      <c r="I256"/>
      <c r="J256" s="27"/>
      <c r="K256" s="27"/>
      <c r="L256" s="58"/>
      <c r="M256" s="27"/>
    </row>
    <row r="257" spans="2:13" s="2" customFormat="1" x14ac:dyDescent="0.25">
      <c r="B257" s="1" t="s">
        <v>197</v>
      </c>
      <c r="H257" s="6"/>
      <c r="I257"/>
      <c r="J257" s="27"/>
      <c r="K257" s="27"/>
      <c r="L257" s="58"/>
      <c r="M257" s="27"/>
    </row>
    <row r="258" spans="2:13" s="2" customFormat="1" x14ac:dyDescent="0.25">
      <c r="B258" s="20" t="s">
        <v>203</v>
      </c>
      <c r="C258" s="20"/>
      <c r="G258" s="1">
        <v>2022</v>
      </c>
      <c r="H258" s="1">
        <v>2021</v>
      </c>
      <c r="I258"/>
      <c r="J258" s="27"/>
      <c r="K258" s="27"/>
      <c r="L258" s="58"/>
      <c r="M258" s="27"/>
    </row>
    <row r="259" spans="2:13" s="2" customFormat="1" x14ac:dyDescent="0.25">
      <c r="B259" s="2" t="s">
        <v>199</v>
      </c>
      <c r="E259" s="20"/>
      <c r="F259" s="20"/>
      <c r="G259" s="3">
        <v>270750</v>
      </c>
      <c r="H259" s="3">
        <v>346230.35</v>
      </c>
      <c r="I259"/>
      <c r="J259" s="27"/>
      <c r="K259" s="27"/>
      <c r="L259" s="58"/>
      <c r="M259" s="27"/>
    </row>
    <row r="260" spans="2:13" s="2" customFormat="1" x14ac:dyDescent="0.25">
      <c r="B260" s="2" t="s">
        <v>146</v>
      </c>
      <c r="G260" s="3">
        <v>2163900.6</v>
      </c>
      <c r="H260" s="6">
        <v>2025941.26</v>
      </c>
      <c r="I260"/>
      <c r="J260" s="27"/>
      <c r="K260" s="27"/>
      <c r="L260" s="58"/>
      <c r="M260" s="27"/>
    </row>
    <row r="261" spans="2:13" s="2" customFormat="1" x14ac:dyDescent="0.25">
      <c r="B261" s="2" t="s">
        <v>147</v>
      </c>
      <c r="G261" s="3">
        <v>130000</v>
      </c>
      <c r="H261" s="6">
        <v>68800</v>
      </c>
      <c r="I261"/>
      <c r="J261" s="27"/>
      <c r="K261" s="27"/>
      <c r="L261" s="58"/>
      <c r="M261" s="27"/>
    </row>
    <row r="262" spans="2:13" s="2" customFormat="1" x14ac:dyDescent="0.25">
      <c r="B262" s="2" t="s">
        <v>148</v>
      </c>
      <c r="G262" s="3">
        <v>67180000</v>
      </c>
      <c r="H262" s="6">
        <v>60420000</v>
      </c>
      <c r="I262" t="s">
        <v>900</v>
      </c>
      <c r="J262" s="27"/>
      <c r="K262" s="27"/>
      <c r="L262" s="58"/>
      <c r="M262" s="27"/>
    </row>
    <row r="263" spans="2:13" s="2" customFormat="1" x14ac:dyDescent="0.25">
      <c r="B263" s="2" t="s">
        <v>149</v>
      </c>
      <c r="G263" s="3">
        <v>2311274.94</v>
      </c>
      <c r="H263" s="6">
        <v>1737455.56</v>
      </c>
      <c r="I263"/>
      <c r="J263" s="27"/>
      <c r="K263" s="27"/>
      <c r="L263" s="58"/>
      <c r="M263" s="27"/>
    </row>
    <row r="264" spans="2:13" s="2" customFormat="1" x14ac:dyDescent="0.25">
      <c r="B264" s="2" t="s">
        <v>150</v>
      </c>
      <c r="G264" s="3">
        <v>846050.8</v>
      </c>
      <c r="H264" s="6">
        <v>555878.16</v>
      </c>
      <c r="I264"/>
      <c r="J264" s="27"/>
      <c r="K264" s="27"/>
      <c r="L264" s="58"/>
      <c r="M264" s="27"/>
    </row>
    <row r="265" spans="2:13" s="20" customFormat="1" x14ac:dyDescent="0.25">
      <c r="B265" s="2" t="s">
        <v>151</v>
      </c>
      <c r="C265" s="2"/>
      <c r="D265" s="2"/>
      <c r="E265" s="2"/>
      <c r="F265" s="2"/>
      <c r="G265" s="3">
        <v>200299.99</v>
      </c>
      <c r="H265" s="6">
        <v>192453.7</v>
      </c>
      <c r="I265" s="99"/>
      <c r="J265" s="100"/>
      <c r="K265" s="100"/>
      <c r="L265" s="99"/>
      <c r="M265" s="100"/>
    </row>
    <row r="266" spans="2:13" s="20" customFormat="1" x14ac:dyDescent="0.25">
      <c r="B266" s="2" t="s">
        <v>901</v>
      </c>
      <c r="C266" s="2"/>
      <c r="D266" s="2"/>
      <c r="E266" s="2"/>
      <c r="F266" s="2"/>
      <c r="G266" s="3">
        <v>600000</v>
      </c>
      <c r="H266" s="3">
        <v>0</v>
      </c>
      <c r="I266" s="100"/>
      <c r="J266" s="100"/>
      <c r="K266" s="100"/>
      <c r="L266" s="99"/>
      <c r="M266" s="100"/>
    </row>
    <row r="267" spans="2:13" s="2" customFormat="1" x14ac:dyDescent="0.25">
      <c r="B267" s="2" t="s">
        <v>157</v>
      </c>
      <c r="G267" s="3">
        <v>10253887.82</v>
      </c>
      <c r="H267" s="6">
        <v>4605884.8899999997</v>
      </c>
      <c r="I267"/>
      <c r="J267" s="27"/>
      <c r="K267" s="27"/>
      <c r="L267" s="58"/>
      <c r="M267" s="27"/>
    </row>
    <row r="268" spans="2:13" s="2" customFormat="1" x14ac:dyDescent="0.25">
      <c r="B268" s="2" t="s">
        <v>152</v>
      </c>
      <c r="G268" s="3">
        <v>210212.02</v>
      </c>
      <c r="H268" s="6">
        <v>224496.15</v>
      </c>
      <c r="I268"/>
      <c r="J268" s="27"/>
      <c r="K268" s="27"/>
      <c r="L268" s="58"/>
      <c r="M268" s="27"/>
    </row>
    <row r="269" spans="2:13" s="2" customFormat="1" x14ac:dyDescent="0.25">
      <c r="B269" s="2" t="s">
        <v>155</v>
      </c>
      <c r="G269" s="3">
        <v>443531.6</v>
      </c>
      <c r="H269" s="6">
        <v>1059158.3799999999</v>
      </c>
      <c r="I269"/>
      <c r="J269" s="27"/>
      <c r="K269" s="27"/>
      <c r="L269" s="58"/>
      <c r="M269" s="27"/>
    </row>
    <row r="270" spans="2:13" s="2" customFormat="1" x14ac:dyDescent="0.25">
      <c r="B270" s="2" t="s">
        <v>902</v>
      </c>
      <c r="G270" s="3">
        <v>118609.68</v>
      </c>
      <c r="H270" s="3">
        <v>0</v>
      </c>
      <c r="I270"/>
      <c r="J270" s="27"/>
      <c r="K270" s="27"/>
      <c r="L270" s="58"/>
      <c r="M270" s="27"/>
    </row>
    <row r="271" spans="2:13" s="2" customFormat="1" x14ac:dyDescent="0.25">
      <c r="B271" s="2" t="s">
        <v>903</v>
      </c>
      <c r="G271" s="3">
        <v>150000</v>
      </c>
      <c r="H271" s="3">
        <v>0</v>
      </c>
      <c r="I271"/>
      <c r="J271" s="27"/>
      <c r="K271" s="27"/>
      <c r="L271" s="58"/>
      <c r="M271" s="27"/>
    </row>
    <row r="272" spans="2:13" s="2" customFormat="1" x14ac:dyDescent="0.25">
      <c r="B272" s="2" t="s">
        <v>200</v>
      </c>
      <c r="C272"/>
      <c r="D272"/>
      <c r="E272"/>
      <c r="F272"/>
      <c r="G272" s="3">
        <v>2206583.29</v>
      </c>
      <c r="H272" s="6">
        <v>1180178.5</v>
      </c>
      <c r="I272"/>
      <c r="J272" s="27"/>
      <c r="K272" s="27"/>
      <c r="L272" s="58"/>
      <c r="M272" s="27"/>
    </row>
    <row r="273" spans="2:13" s="2" customFormat="1" x14ac:dyDescent="0.25">
      <c r="B273" s="2" t="s">
        <v>156</v>
      </c>
      <c r="G273" s="3">
        <v>954296.17</v>
      </c>
      <c r="H273" s="6">
        <v>1749821.47</v>
      </c>
      <c r="I273"/>
      <c r="J273" s="27"/>
      <c r="K273" s="27"/>
      <c r="L273" s="58"/>
      <c r="M273" s="27"/>
    </row>
    <row r="274" spans="2:13" s="2" customFormat="1" x14ac:dyDescent="0.25">
      <c r="B274" s="2" t="s">
        <v>201</v>
      </c>
      <c r="G274" s="3">
        <v>0</v>
      </c>
      <c r="H274" s="3">
        <v>0</v>
      </c>
      <c r="I274"/>
      <c r="J274" s="27"/>
      <c r="K274" s="27"/>
      <c r="L274" s="58"/>
      <c r="M274" s="27"/>
    </row>
    <row r="275" spans="2:13" s="2" customFormat="1" x14ac:dyDescent="0.25">
      <c r="B275" s="2" t="s">
        <v>202</v>
      </c>
      <c r="G275" s="3">
        <v>120000</v>
      </c>
      <c r="H275" s="3">
        <v>0</v>
      </c>
      <c r="I275"/>
      <c r="J275" s="27"/>
      <c r="K275" s="27"/>
      <c r="L275" s="58"/>
      <c r="M275" s="27"/>
    </row>
    <row r="276" spans="2:13" s="2" customFormat="1" x14ac:dyDescent="0.25">
      <c r="B276" s="2" t="s">
        <v>961</v>
      </c>
      <c r="G276" s="3">
        <v>1232986.7</v>
      </c>
      <c r="H276" s="6">
        <v>1494499.55</v>
      </c>
      <c r="I276"/>
      <c r="J276" s="27"/>
      <c r="K276" s="27"/>
      <c r="L276" s="58"/>
      <c r="M276" s="27"/>
    </row>
    <row r="277" spans="2:13" s="2" customFormat="1" x14ac:dyDescent="0.25">
      <c r="B277" s="2" t="s">
        <v>154</v>
      </c>
      <c r="G277" s="3">
        <v>1487000</v>
      </c>
      <c r="H277" s="6">
        <v>88000</v>
      </c>
      <c r="I277"/>
      <c r="J277" s="27"/>
      <c r="K277" s="27"/>
      <c r="L277" s="58"/>
      <c r="M277" s="27"/>
    </row>
    <row r="278" spans="2:13" x14ac:dyDescent="0.25">
      <c r="B278" s="2" t="s">
        <v>158</v>
      </c>
      <c r="C278" s="2"/>
      <c r="D278" s="2"/>
      <c r="E278" s="2"/>
      <c r="F278" s="2"/>
      <c r="G278" s="3">
        <v>874257.12</v>
      </c>
      <c r="H278" s="6">
        <v>770655.94</v>
      </c>
    </row>
    <row r="279" spans="2:13" s="2" customFormat="1" x14ac:dyDescent="0.25">
      <c r="B279" s="2" t="s">
        <v>159</v>
      </c>
      <c r="G279" s="3">
        <v>6900586.4699999997</v>
      </c>
      <c r="H279" s="6">
        <v>5609441.0599999996</v>
      </c>
      <c r="I279"/>
      <c r="J279" s="27"/>
      <c r="K279" s="27"/>
      <c r="L279" s="58"/>
      <c r="M279" s="27"/>
    </row>
    <row r="280" spans="2:13" s="2" customFormat="1" x14ac:dyDescent="0.25">
      <c r="B280" s="2" t="s">
        <v>160</v>
      </c>
      <c r="G280" s="3">
        <v>3833000</v>
      </c>
      <c r="H280" s="6">
        <v>2504497.1</v>
      </c>
      <c r="I280"/>
      <c r="J280" s="27"/>
      <c r="K280" s="27"/>
      <c r="L280" s="58"/>
      <c r="M280" s="27"/>
    </row>
    <row r="281" spans="2:13" s="2" customFormat="1" x14ac:dyDescent="0.25">
      <c r="B281" s="2" t="s">
        <v>161</v>
      </c>
      <c r="G281" s="3">
        <v>1627074</v>
      </c>
      <c r="H281" s="6">
        <v>218615</v>
      </c>
      <c r="I281"/>
      <c r="J281" s="27"/>
      <c r="K281" s="27"/>
      <c r="L281" s="58"/>
      <c r="M281" s="27"/>
    </row>
    <row r="282" spans="2:13" s="2" customFormat="1" x14ac:dyDescent="0.25">
      <c r="B282" s="2" t="s">
        <v>162</v>
      </c>
      <c r="G282" s="3">
        <v>2199154.4300000002</v>
      </c>
      <c r="H282" s="6">
        <v>230000</v>
      </c>
      <c r="I282"/>
      <c r="J282" s="27"/>
      <c r="K282" s="27"/>
      <c r="L282" s="58"/>
      <c r="M282" s="27"/>
    </row>
    <row r="283" spans="2:13" s="2" customFormat="1" x14ac:dyDescent="0.25">
      <c r="B283" s="2" t="s">
        <v>211</v>
      </c>
      <c r="D283" s="2" t="s">
        <v>904</v>
      </c>
      <c r="E283" s="2" t="s">
        <v>905</v>
      </c>
      <c r="G283" s="3">
        <v>5100000</v>
      </c>
      <c r="H283" s="6">
        <v>3000000</v>
      </c>
      <c r="I283"/>
      <c r="J283" s="27"/>
      <c r="K283" s="27"/>
      <c r="L283" s="58"/>
      <c r="M283" s="27"/>
    </row>
    <row r="284" spans="2:13" s="2" customFormat="1" x14ac:dyDescent="0.25">
      <c r="B284" s="2" t="s">
        <v>212</v>
      </c>
      <c r="E284" s="2" t="s">
        <v>906</v>
      </c>
      <c r="F284" s="2" t="s">
        <v>907</v>
      </c>
      <c r="G284" s="3">
        <v>50000</v>
      </c>
      <c r="H284" s="6">
        <v>435000</v>
      </c>
      <c r="I284"/>
      <c r="J284" s="27"/>
      <c r="K284" s="27"/>
      <c r="L284" s="58"/>
      <c r="M284" s="27"/>
    </row>
    <row r="285" spans="2:13" s="2" customFormat="1" x14ac:dyDescent="0.25">
      <c r="B285" s="1" t="s">
        <v>11</v>
      </c>
      <c r="G285" s="61">
        <f>SUM(G259:G284)</f>
        <v>111463455.63</v>
      </c>
      <c r="H285" s="62">
        <f>SUM(H259:H284)</f>
        <v>88517007.069999993</v>
      </c>
      <c r="I285"/>
      <c r="J285" s="58">
        <v>110913150.2</v>
      </c>
      <c r="K285" s="94">
        <f>+G285-J285</f>
        <v>550305.42999999225</v>
      </c>
      <c r="L285" s="58"/>
      <c r="M285" s="27"/>
    </row>
    <row r="286" spans="2:13" s="2" customFormat="1" x14ac:dyDescent="0.25">
      <c r="B286" s="1"/>
      <c r="G286" s="8"/>
      <c r="I286"/>
      <c r="J286" s="27"/>
      <c r="K286" s="27"/>
      <c r="L286" s="58"/>
      <c r="M286" s="27"/>
    </row>
    <row r="287" spans="2:13" s="2" customFormat="1" x14ac:dyDescent="0.25">
      <c r="I287"/>
      <c r="J287" s="27"/>
      <c r="K287" s="27"/>
      <c r="L287" s="58"/>
      <c r="M287" s="27"/>
    </row>
    <row r="288" spans="2:13" s="2" customFormat="1" x14ac:dyDescent="0.25">
      <c r="B288" s="20" t="s">
        <v>198</v>
      </c>
      <c r="I288"/>
      <c r="J288" s="27"/>
      <c r="K288" s="27"/>
      <c r="L288" s="58"/>
      <c r="M288" s="27"/>
    </row>
    <row r="289" spans="2:13" s="2" customFormat="1" x14ac:dyDescent="0.25">
      <c r="B289" s="1" t="s">
        <v>908</v>
      </c>
      <c r="G289" s="1">
        <v>2022</v>
      </c>
      <c r="H289" s="1">
        <v>2021</v>
      </c>
      <c r="I289"/>
      <c r="J289" s="27"/>
      <c r="K289" s="27"/>
      <c r="L289" s="58"/>
      <c r="M289" s="27"/>
    </row>
    <row r="290" spans="2:13" s="2" customFormat="1" x14ac:dyDescent="0.25">
      <c r="B290" s="2" t="s">
        <v>960</v>
      </c>
      <c r="G290" s="3">
        <v>779595.43</v>
      </c>
      <c r="H290" s="6">
        <v>582392.46</v>
      </c>
      <c r="I290"/>
      <c r="J290" s="27"/>
      <c r="K290" s="27"/>
      <c r="L290" s="58"/>
      <c r="M290" s="27"/>
    </row>
    <row r="291" spans="2:13" s="2" customFormat="1" x14ac:dyDescent="0.25">
      <c r="B291" s="1" t="s">
        <v>11</v>
      </c>
      <c r="G291" s="60">
        <f>SUM(G290)</f>
        <v>779595.43</v>
      </c>
      <c r="H291" s="62">
        <f>SUM(H290)</f>
        <v>582392.46</v>
      </c>
      <c r="I291"/>
      <c r="J291" s="27"/>
      <c r="K291" s="27"/>
      <c r="L291" s="58"/>
      <c r="M291" s="27"/>
    </row>
    <row r="292" spans="2:13" s="2" customFormat="1" x14ac:dyDescent="0.25">
      <c r="I292"/>
      <c r="J292" s="27"/>
      <c r="K292" s="27"/>
      <c r="L292" s="58"/>
      <c r="M292" s="27"/>
    </row>
    <row r="293" spans="2:13" s="2" customFormat="1" x14ac:dyDescent="0.25">
      <c r="I293"/>
      <c r="J293" s="27"/>
      <c r="K293" s="27"/>
      <c r="L293" s="58"/>
      <c r="M293" s="27"/>
    </row>
    <row r="294" spans="2:13" s="2" customFormat="1" ht="16.5" x14ac:dyDescent="0.35">
      <c r="G294" s="101"/>
      <c r="I294"/>
      <c r="J294" s="27"/>
      <c r="K294" s="27"/>
      <c r="L294" s="58"/>
      <c r="M294" s="27"/>
    </row>
    <row r="295" spans="2:13" s="2" customFormat="1" x14ac:dyDescent="0.25">
      <c r="I295"/>
      <c r="J295" s="27"/>
      <c r="K295" s="27"/>
      <c r="L295" s="58"/>
      <c r="M295" s="27"/>
    </row>
    <row r="296" spans="2:13" s="2" customFormat="1" x14ac:dyDescent="0.25">
      <c r="I296"/>
      <c r="J296" s="27"/>
      <c r="K296" s="27"/>
      <c r="L296" s="58"/>
      <c r="M296" s="27"/>
    </row>
    <row r="297" spans="2:13" s="2" customFormat="1" x14ac:dyDescent="0.25">
      <c r="I297"/>
      <c r="J297" s="27"/>
      <c r="K297" s="27"/>
      <c r="L297" s="58"/>
      <c r="M297" s="27"/>
    </row>
    <row r="298" spans="2:13" s="2" customFormat="1" ht="15.75" x14ac:dyDescent="0.25">
      <c r="C298" s="1" t="s">
        <v>909</v>
      </c>
      <c r="D298" s="1"/>
      <c r="E298" s="1">
        <v>2022</v>
      </c>
      <c r="I298"/>
      <c r="J298" s="27"/>
      <c r="K298" s="27"/>
      <c r="L298" s="58"/>
      <c r="M298" s="27"/>
    </row>
    <row r="299" spans="2:13" s="2" customFormat="1" ht="18.75" x14ac:dyDescent="0.3">
      <c r="B299" s="23"/>
      <c r="C299" t="s">
        <v>910</v>
      </c>
      <c r="D299"/>
      <c r="E299" s="23"/>
      <c r="G299" s="3">
        <v>288611335.98000002</v>
      </c>
      <c r="I299"/>
      <c r="J299" s="27"/>
      <c r="K299" s="27"/>
      <c r="L299" s="58"/>
      <c r="M299" s="27"/>
    </row>
    <row r="300" spans="2:13" s="2" customFormat="1" ht="18.75" x14ac:dyDescent="0.3">
      <c r="B300" s="23"/>
      <c r="C300" s="102" t="s">
        <v>911</v>
      </c>
      <c r="D300" s="102"/>
      <c r="E300" s="24"/>
      <c r="F300" s="23"/>
      <c r="G300" s="68">
        <v>134618374.97999999</v>
      </c>
      <c r="I300"/>
      <c r="J300" s="27"/>
      <c r="K300" s="27"/>
      <c r="L300" s="58"/>
      <c r="M300" s="27"/>
    </row>
    <row r="301" spans="2:13" s="2" customFormat="1" ht="16.5" x14ac:dyDescent="0.35">
      <c r="C301" s="2" t="s">
        <v>912</v>
      </c>
      <c r="E301" s="6"/>
      <c r="G301" s="22">
        <v>8055414.2400000002</v>
      </c>
      <c r="I301"/>
      <c r="J301" s="27"/>
      <c r="K301" s="27"/>
      <c r="L301" s="58"/>
      <c r="M301" s="27"/>
    </row>
    <row r="302" spans="2:13" s="2" customFormat="1" ht="16.5" x14ac:dyDescent="0.35">
      <c r="E302" s="7"/>
      <c r="G302" s="59">
        <f>SUM(G299:G301)</f>
        <v>431285125.20000005</v>
      </c>
      <c r="I302"/>
      <c r="J302" s="27"/>
      <c r="K302" s="27"/>
      <c r="L302" s="58"/>
      <c r="M302" s="27"/>
    </row>
    <row r="303" spans="2:13" s="2" customFormat="1" x14ac:dyDescent="0.25">
      <c r="E303" s="12"/>
      <c r="G303" s="81">
        <v>437213685.76999998</v>
      </c>
      <c r="H303" s="64"/>
      <c r="I303" s="46" t="s">
        <v>956</v>
      </c>
      <c r="J303" s="27"/>
      <c r="K303" s="27"/>
      <c r="L303" s="58"/>
      <c r="M303" s="27"/>
    </row>
    <row r="304" spans="2:13" s="2" customFormat="1" x14ac:dyDescent="0.25">
      <c r="G304" s="173">
        <f>G303-G302</f>
        <v>5928560.5699999332</v>
      </c>
      <c r="H304" s="174">
        <f>G304/G303</f>
        <v>1.3559869608287384E-2</v>
      </c>
      <c r="I304" s="46"/>
      <c r="J304" s="27"/>
      <c r="K304" s="27"/>
      <c r="L304" s="58"/>
      <c r="M304" s="27"/>
    </row>
    <row r="305" spans="2:13" s="2" customFormat="1" x14ac:dyDescent="0.25">
      <c r="D305" s="6"/>
      <c r="I305"/>
      <c r="J305" s="27"/>
      <c r="K305" s="27"/>
      <c r="L305" s="58"/>
      <c r="M305" s="27"/>
    </row>
    <row r="306" spans="2:13" s="2" customFormat="1" x14ac:dyDescent="0.25">
      <c r="D306" s="7"/>
      <c r="G306" s="2" t="s">
        <v>167</v>
      </c>
      <c r="I306"/>
      <c r="J306" s="27"/>
      <c r="K306" s="27"/>
      <c r="L306" s="58"/>
      <c r="M306" s="27"/>
    </row>
    <row r="307" spans="2:13" s="2" customFormat="1" x14ac:dyDescent="0.25">
      <c r="D307" s="12"/>
      <c r="I307"/>
      <c r="J307" s="27"/>
      <c r="K307" s="27"/>
      <c r="L307" s="58"/>
      <c r="M307" s="27"/>
    </row>
    <row r="308" spans="2:13" s="2" customFormat="1" x14ac:dyDescent="0.25">
      <c r="E308" s="12"/>
      <c r="I308"/>
      <c r="J308" s="27"/>
      <c r="K308" s="27"/>
      <c r="L308" s="58"/>
      <c r="M308" s="27"/>
    </row>
    <row r="309" spans="2:13" s="2" customFormat="1" x14ac:dyDescent="0.25">
      <c r="I309"/>
      <c r="J309" s="27"/>
      <c r="K309" s="27"/>
      <c r="L309" s="58"/>
      <c r="M309" s="27"/>
    </row>
    <row r="310" spans="2:13" s="2" customFormat="1" x14ac:dyDescent="0.25">
      <c r="H310"/>
      <c r="I310"/>
      <c r="J310" s="27"/>
      <c r="K310" s="27"/>
      <c r="L310" s="58"/>
      <c r="M310" s="27"/>
    </row>
    <row r="311" spans="2:13" s="2" customFormat="1" x14ac:dyDescent="0.25">
      <c r="E311" s="12"/>
      <c r="H311"/>
      <c r="I311"/>
      <c r="J311" s="27"/>
      <c r="K311" s="27"/>
      <c r="L311" s="58"/>
      <c r="M311" s="27"/>
    </row>
    <row r="312" spans="2:13" s="2" customFormat="1" x14ac:dyDescent="0.25">
      <c r="E312" s="6"/>
      <c r="H312"/>
      <c r="I312"/>
      <c r="J312" s="27"/>
      <c r="K312" s="27"/>
      <c r="L312" s="58"/>
      <c r="M312" s="27"/>
    </row>
    <row r="313" spans="2:13" s="2" customFormat="1" x14ac:dyDescent="0.25">
      <c r="E313" s="6"/>
      <c r="H313"/>
      <c r="I313"/>
      <c r="J313" s="27"/>
      <c r="K313" s="27"/>
      <c r="L313" s="58"/>
      <c r="M313" s="27"/>
    </row>
    <row r="314" spans="2:13" s="2" customFormat="1" x14ac:dyDescent="0.25">
      <c r="E314" s="6"/>
      <c r="H314"/>
      <c r="I314"/>
      <c r="J314" s="27"/>
      <c r="K314" s="27"/>
      <c r="L314" s="58"/>
      <c r="M314" s="27"/>
    </row>
    <row r="315" spans="2:13" s="2" customFormat="1" x14ac:dyDescent="0.25">
      <c r="E315" s="7"/>
      <c r="H315"/>
      <c r="I315"/>
      <c r="J315" s="27"/>
      <c r="K315" s="27"/>
      <c r="L315" s="58"/>
      <c r="M315" s="27"/>
    </row>
    <row r="316" spans="2:13" s="2" customFormat="1" x14ac:dyDescent="0.25">
      <c r="B316" s="1"/>
      <c r="E316" s="12"/>
      <c r="H316"/>
      <c r="I316"/>
      <c r="J316" s="27"/>
      <c r="K316" s="27"/>
      <c r="L316" s="58"/>
      <c r="M316" s="27"/>
    </row>
    <row r="317" spans="2:13" s="2" customFormat="1" x14ac:dyDescent="0.25">
      <c r="H317"/>
      <c r="I317"/>
      <c r="J317" s="27"/>
      <c r="K317" s="27"/>
      <c r="L317" s="58"/>
      <c r="M317" s="27"/>
    </row>
    <row r="318" spans="2:13" s="2" customFormat="1" x14ac:dyDescent="0.25">
      <c r="H318"/>
      <c r="I318"/>
      <c r="J318" s="27"/>
      <c r="K318" s="27"/>
      <c r="L318" s="58"/>
      <c r="M318" s="27"/>
    </row>
    <row r="319" spans="2:13" s="2" customFormat="1" x14ac:dyDescent="0.25">
      <c r="H319"/>
      <c r="I319"/>
      <c r="J319" s="27"/>
      <c r="K319" s="27"/>
      <c r="L319" s="58"/>
      <c r="M319" s="27"/>
    </row>
    <row r="320" spans="2:13" s="2" customFormat="1" x14ac:dyDescent="0.25">
      <c r="H320"/>
      <c r="I320"/>
      <c r="J320" s="27"/>
      <c r="K320" s="27"/>
      <c r="L320" s="58"/>
      <c r="M320" s="27"/>
    </row>
    <row r="321" spans="2:13" s="2" customFormat="1" x14ac:dyDescent="0.25">
      <c r="H321"/>
      <c r="I321"/>
      <c r="J321" s="27"/>
      <c r="K321" s="27"/>
      <c r="L321" s="58"/>
      <c r="M321" s="27"/>
    </row>
    <row r="322" spans="2:13" s="2" customFormat="1" x14ac:dyDescent="0.25">
      <c r="H322"/>
      <c r="I322"/>
      <c r="J322" s="27"/>
      <c r="K322" s="27"/>
      <c r="L322" s="58"/>
      <c r="M322" s="27"/>
    </row>
    <row r="323" spans="2:13" s="2" customFormat="1" x14ac:dyDescent="0.25">
      <c r="H323"/>
      <c r="I323"/>
      <c r="J323" s="27"/>
      <c r="K323" s="27"/>
      <c r="L323" s="58"/>
      <c r="M323" s="27"/>
    </row>
    <row r="324" spans="2:13" s="2" customFormat="1" x14ac:dyDescent="0.25">
      <c r="H324"/>
      <c r="I324"/>
      <c r="J324" s="27"/>
      <c r="K324" s="27"/>
      <c r="L324" s="58"/>
      <c r="M324" s="27"/>
    </row>
    <row r="325" spans="2:13" s="2" customFormat="1" x14ac:dyDescent="0.25">
      <c r="B325"/>
      <c r="C325"/>
      <c r="D325"/>
      <c r="E325"/>
      <c r="F325"/>
      <c r="G325"/>
      <c r="H325"/>
      <c r="I325"/>
      <c r="J325" s="27"/>
      <c r="K325" s="27"/>
      <c r="L325" s="58"/>
      <c r="M325" s="27"/>
    </row>
    <row r="326" spans="2:13" s="2" customFormat="1" x14ac:dyDescent="0.25">
      <c r="B326"/>
      <c r="C326"/>
      <c r="D326"/>
      <c r="E326"/>
      <c r="F326"/>
      <c r="G326"/>
      <c r="H326"/>
      <c r="I326"/>
      <c r="J326" s="27"/>
      <c r="K326" s="27"/>
      <c r="L326" s="58"/>
      <c r="M326" s="27"/>
    </row>
    <row r="327" spans="2:13" s="2" customFormat="1" x14ac:dyDescent="0.25">
      <c r="B327"/>
      <c r="C327"/>
      <c r="D327"/>
      <c r="E327"/>
      <c r="F327"/>
      <c r="G327"/>
      <c r="H327"/>
      <c r="I327"/>
      <c r="J327" s="27"/>
      <c r="K327" s="27"/>
      <c r="L327" s="58"/>
      <c r="M327" s="27"/>
    </row>
    <row r="328" spans="2:13" s="2" customFormat="1" x14ac:dyDescent="0.25">
      <c r="B328"/>
      <c r="C328"/>
      <c r="D328"/>
      <c r="E328"/>
      <c r="F328"/>
      <c r="G328"/>
      <c r="H328"/>
      <c r="I328"/>
      <c r="J328" s="27"/>
      <c r="K328" s="27"/>
      <c r="L328" s="58"/>
      <c r="M328" s="27"/>
    </row>
    <row r="329" spans="2:13" s="2" customFormat="1" x14ac:dyDescent="0.25">
      <c r="B329"/>
      <c r="C329"/>
      <c r="D329"/>
      <c r="E329"/>
      <c r="F329"/>
      <c r="G329"/>
      <c r="H329"/>
      <c r="I329"/>
      <c r="J329" s="27"/>
      <c r="K329" s="27"/>
      <c r="L329" s="58"/>
      <c r="M329" s="27"/>
    </row>
    <row r="330" spans="2:13" s="2" customFormat="1" x14ac:dyDescent="0.25">
      <c r="B330"/>
      <c r="C330"/>
      <c r="D330"/>
      <c r="E330"/>
      <c r="F330"/>
      <c r="G330"/>
      <c r="H330"/>
      <c r="I330"/>
      <c r="J330" s="27"/>
      <c r="K330" s="27"/>
      <c r="L330" s="58"/>
      <c r="M330" s="2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6"/>
  <sheetViews>
    <sheetView topLeftCell="L7" workbookViewId="0">
      <selection activeCell="AG13" sqref="AG13"/>
    </sheetView>
  </sheetViews>
  <sheetFormatPr baseColWidth="10" defaultRowHeight="15" x14ac:dyDescent="0.25"/>
  <cols>
    <col min="4" max="10" width="0" hidden="1" customWidth="1"/>
    <col min="11" max="11" width="23.85546875" customWidth="1"/>
    <col min="12" max="12" width="3.140625" customWidth="1"/>
    <col min="13" max="13" width="49.28515625" customWidth="1"/>
    <col min="14" max="17" width="0" hidden="1" customWidth="1"/>
    <col min="18" max="18" width="14.5703125" customWidth="1"/>
    <col min="19" max="30" width="0" hidden="1" customWidth="1"/>
    <col min="31" max="31" width="13.7109375" customWidth="1"/>
    <col min="32" max="32" width="14" style="40" customWidth="1"/>
    <col min="33" max="33" width="13.85546875" style="40" customWidth="1"/>
  </cols>
  <sheetData>
    <row r="1" spans="1:35" x14ac:dyDescent="0.25">
      <c r="A1" t="s">
        <v>339</v>
      </c>
      <c r="B1" t="s">
        <v>340</v>
      </c>
      <c r="C1" t="s">
        <v>341</v>
      </c>
      <c r="D1" t="s">
        <v>342</v>
      </c>
      <c r="E1" t="s">
        <v>343</v>
      </c>
      <c r="F1" t="s">
        <v>344</v>
      </c>
      <c r="G1" t="s">
        <v>303</v>
      </c>
      <c r="H1" t="s">
        <v>345</v>
      </c>
      <c r="I1" t="s">
        <v>346</v>
      </c>
      <c r="J1" t="s">
        <v>347</v>
      </c>
      <c r="K1" t="s">
        <v>348</v>
      </c>
      <c r="L1" s="286" t="s">
        <v>349</v>
      </c>
      <c r="M1" s="286" t="s">
        <v>350</v>
      </c>
      <c r="N1" s="286" t="s">
        <v>351</v>
      </c>
      <c r="O1" s="286" t="s">
        <v>352</v>
      </c>
      <c r="P1" s="286" t="s">
        <v>353</v>
      </c>
      <c r="Q1" s="286" t="s">
        <v>354</v>
      </c>
      <c r="R1" s="286" t="s">
        <v>355</v>
      </c>
      <c r="S1" s="286" t="s">
        <v>356</v>
      </c>
      <c r="T1" s="286" t="s">
        <v>357</v>
      </c>
      <c r="U1" s="286" t="s">
        <v>358</v>
      </c>
      <c r="V1" s="286" t="s">
        <v>359</v>
      </c>
      <c r="W1" s="286" t="s">
        <v>360</v>
      </c>
      <c r="X1" s="286" t="s">
        <v>361</v>
      </c>
      <c r="Y1" s="286" t="s">
        <v>362</v>
      </c>
      <c r="Z1" s="286" t="s">
        <v>363</v>
      </c>
      <c r="AA1" s="286" t="s">
        <v>364</v>
      </c>
      <c r="AB1" s="286" t="s">
        <v>365</v>
      </c>
      <c r="AC1" s="286" t="s">
        <v>366</v>
      </c>
      <c r="AD1" s="286" t="s">
        <v>367</v>
      </c>
      <c r="AE1" s="286" t="s">
        <v>11</v>
      </c>
      <c r="AF1" s="287"/>
      <c r="AG1" s="287"/>
      <c r="AH1" s="286"/>
      <c r="AI1" s="286"/>
    </row>
    <row r="2" spans="1:35" x14ac:dyDescent="0.25">
      <c r="A2">
        <v>2022</v>
      </c>
      <c r="B2">
        <v>7117</v>
      </c>
      <c r="C2" t="s">
        <v>368</v>
      </c>
      <c r="D2">
        <v>1</v>
      </c>
      <c r="E2" t="s">
        <v>369</v>
      </c>
      <c r="F2">
        <v>1</v>
      </c>
      <c r="G2" t="s">
        <v>309</v>
      </c>
      <c r="H2">
        <v>3</v>
      </c>
      <c r="I2" t="s">
        <v>370</v>
      </c>
      <c r="J2">
        <v>1</v>
      </c>
      <c r="K2" t="s">
        <v>371</v>
      </c>
      <c r="L2" s="286">
        <v>3</v>
      </c>
      <c r="M2" s="286" t="s">
        <v>372</v>
      </c>
      <c r="N2" s="286">
        <v>9996</v>
      </c>
      <c r="O2" s="286" t="s">
        <v>373</v>
      </c>
      <c r="P2" s="286">
        <v>30</v>
      </c>
      <c r="Q2" s="286" t="s">
        <v>374</v>
      </c>
      <c r="R2" s="288">
        <v>1348</v>
      </c>
      <c r="S2" s="286">
        <v>0</v>
      </c>
      <c r="T2" s="286">
        <v>0</v>
      </c>
      <c r="U2" s="286">
        <v>0</v>
      </c>
      <c r="V2" s="286">
        <v>0</v>
      </c>
      <c r="W2" s="286">
        <v>0</v>
      </c>
      <c r="X2" s="286">
        <v>0</v>
      </c>
      <c r="Y2" s="286">
        <v>0</v>
      </c>
      <c r="Z2" s="286">
        <v>0</v>
      </c>
      <c r="AA2" s="286">
        <v>0</v>
      </c>
      <c r="AB2" s="286">
        <v>0</v>
      </c>
      <c r="AC2" s="286">
        <v>0</v>
      </c>
      <c r="AD2" s="286">
        <v>0</v>
      </c>
      <c r="AE2" s="286">
        <v>0</v>
      </c>
      <c r="AF2" s="287"/>
      <c r="AG2" s="287"/>
      <c r="AH2" s="286"/>
      <c r="AI2" s="286"/>
    </row>
    <row r="3" spans="1:35" x14ac:dyDescent="0.25">
      <c r="A3">
        <v>2022</v>
      </c>
      <c r="B3">
        <v>7117</v>
      </c>
      <c r="C3" t="s">
        <v>368</v>
      </c>
      <c r="D3">
        <v>1</v>
      </c>
      <c r="E3" t="s">
        <v>369</v>
      </c>
      <c r="F3">
        <v>1</v>
      </c>
      <c r="G3" t="s">
        <v>309</v>
      </c>
      <c r="H3">
        <v>3</v>
      </c>
      <c r="I3" t="s">
        <v>370</v>
      </c>
      <c r="J3">
        <v>1</v>
      </c>
      <c r="K3" t="s">
        <v>371</v>
      </c>
      <c r="L3" s="286">
        <v>11</v>
      </c>
      <c r="M3" s="286" t="s">
        <v>375</v>
      </c>
      <c r="N3" s="286">
        <v>9996</v>
      </c>
      <c r="O3" s="286" t="s">
        <v>373</v>
      </c>
      <c r="P3" s="286">
        <v>30</v>
      </c>
      <c r="Q3" s="286" t="s">
        <v>374</v>
      </c>
      <c r="R3" s="286">
        <v>500</v>
      </c>
      <c r="S3" s="286">
        <v>0</v>
      </c>
      <c r="T3" s="286">
        <v>0</v>
      </c>
      <c r="U3" s="286">
        <v>0</v>
      </c>
      <c r="V3" s="286">
        <v>0</v>
      </c>
      <c r="W3" s="286">
        <v>0</v>
      </c>
      <c r="X3" s="286">
        <v>0</v>
      </c>
      <c r="Y3" s="286">
        <v>0</v>
      </c>
      <c r="Z3" s="286">
        <v>0</v>
      </c>
      <c r="AA3" s="286">
        <v>0</v>
      </c>
      <c r="AB3" s="286">
        <v>0</v>
      </c>
      <c r="AC3" s="286">
        <v>0</v>
      </c>
      <c r="AD3" s="286">
        <v>0</v>
      </c>
      <c r="AE3" s="286">
        <v>0</v>
      </c>
      <c r="AF3" s="287"/>
      <c r="AG3" s="287"/>
      <c r="AH3" s="286"/>
      <c r="AI3" s="286"/>
    </row>
    <row r="4" spans="1:35" x14ac:dyDescent="0.25">
      <c r="A4">
        <v>2022</v>
      </c>
      <c r="B4">
        <v>7117</v>
      </c>
      <c r="C4" t="s">
        <v>368</v>
      </c>
      <c r="D4">
        <v>1</v>
      </c>
      <c r="E4" t="s">
        <v>369</v>
      </c>
      <c r="F4">
        <v>1</v>
      </c>
      <c r="G4" t="s">
        <v>309</v>
      </c>
      <c r="H4">
        <v>3</v>
      </c>
      <c r="I4" t="s">
        <v>370</v>
      </c>
      <c r="J4">
        <v>1</v>
      </c>
      <c r="K4" t="s">
        <v>371</v>
      </c>
      <c r="L4" s="286">
        <v>12</v>
      </c>
      <c r="M4" s="286" t="s">
        <v>376</v>
      </c>
      <c r="N4" s="286">
        <v>9996</v>
      </c>
      <c r="O4" s="286" t="s">
        <v>373</v>
      </c>
      <c r="P4" s="286">
        <v>30</v>
      </c>
      <c r="Q4" s="286" t="s">
        <v>374</v>
      </c>
      <c r="R4" s="286">
        <v>0</v>
      </c>
      <c r="S4" s="286">
        <v>0</v>
      </c>
      <c r="T4" s="286">
        <v>0</v>
      </c>
      <c r="U4" s="286">
        <v>0</v>
      </c>
      <c r="V4" s="286">
        <v>0</v>
      </c>
      <c r="W4" s="286">
        <v>0</v>
      </c>
      <c r="X4" s="286">
        <v>0</v>
      </c>
      <c r="Y4" s="286">
        <v>0</v>
      </c>
      <c r="Z4" s="286">
        <v>0</v>
      </c>
      <c r="AA4" s="286">
        <v>0</v>
      </c>
      <c r="AB4" s="286">
        <v>0</v>
      </c>
      <c r="AC4" s="286">
        <v>0</v>
      </c>
      <c r="AD4" s="286">
        <v>0</v>
      </c>
      <c r="AE4" s="286">
        <v>0</v>
      </c>
      <c r="AF4" s="287"/>
      <c r="AG4" s="287"/>
      <c r="AH4" s="286"/>
      <c r="AI4" s="286"/>
    </row>
    <row r="5" spans="1:35" x14ac:dyDescent="0.25">
      <c r="A5">
        <v>2022</v>
      </c>
      <c r="B5">
        <v>7117</v>
      </c>
      <c r="C5" t="s">
        <v>368</v>
      </c>
      <c r="D5">
        <v>1</v>
      </c>
      <c r="E5" t="s">
        <v>369</v>
      </c>
      <c r="F5">
        <v>1</v>
      </c>
      <c r="G5" t="s">
        <v>309</v>
      </c>
      <c r="H5">
        <v>3</v>
      </c>
      <c r="I5" t="s">
        <v>370</v>
      </c>
      <c r="J5">
        <v>1</v>
      </c>
      <c r="K5" t="s">
        <v>371</v>
      </c>
      <c r="L5" s="286">
        <v>13</v>
      </c>
      <c r="M5" s="286" t="s">
        <v>377</v>
      </c>
      <c r="N5" s="286">
        <v>9996</v>
      </c>
      <c r="O5" s="286" t="s">
        <v>373</v>
      </c>
      <c r="P5" s="286">
        <v>30</v>
      </c>
      <c r="Q5" s="286" t="s">
        <v>374</v>
      </c>
      <c r="R5" s="286">
        <v>500</v>
      </c>
      <c r="S5" s="286">
        <v>0</v>
      </c>
      <c r="T5" s="286">
        <v>0</v>
      </c>
      <c r="U5" s="286">
        <v>0</v>
      </c>
      <c r="V5" s="286">
        <v>0</v>
      </c>
      <c r="W5" s="286">
        <v>0</v>
      </c>
      <c r="X5" s="286">
        <v>0</v>
      </c>
      <c r="Y5" s="286">
        <v>0</v>
      </c>
      <c r="Z5" s="286">
        <v>0</v>
      </c>
      <c r="AA5" s="286">
        <v>0</v>
      </c>
      <c r="AB5" s="286">
        <v>0</v>
      </c>
      <c r="AC5" s="286">
        <v>0</v>
      </c>
      <c r="AD5" s="286">
        <v>0</v>
      </c>
      <c r="AE5" s="286">
        <v>0</v>
      </c>
      <c r="AF5" s="287"/>
      <c r="AG5" s="287"/>
      <c r="AH5" s="286"/>
      <c r="AI5" s="286"/>
    </row>
    <row r="6" spans="1:35" x14ac:dyDescent="0.25">
      <c r="A6">
        <v>2022</v>
      </c>
      <c r="B6">
        <v>7117</v>
      </c>
      <c r="C6" t="s">
        <v>368</v>
      </c>
      <c r="D6">
        <v>1</v>
      </c>
      <c r="E6" t="s">
        <v>369</v>
      </c>
      <c r="F6">
        <v>1</v>
      </c>
      <c r="G6" t="s">
        <v>309</v>
      </c>
      <c r="H6">
        <v>4</v>
      </c>
      <c r="I6" t="s">
        <v>378</v>
      </c>
      <c r="J6">
        <v>1</v>
      </c>
      <c r="K6" t="s">
        <v>379</v>
      </c>
      <c r="L6" s="286">
        <v>3</v>
      </c>
      <c r="M6" s="286" t="s">
        <v>380</v>
      </c>
      <c r="N6" s="286">
        <v>9996</v>
      </c>
      <c r="O6" s="286" t="s">
        <v>373</v>
      </c>
      <c r="P6" s="286">
        <v>30</v>
      </c>
      <c r="Q6" s="286" t="s">
        <v>374</v>
      </c>
      <c r="R6" s="288">
        <v>3280000</v>
      </c>
      <c r="S6" s="288">
        <v>139395.85999999999</v>
      </c>
      <c r="T6" s="288">
        <v>497578.21</v>
      </c>
      <c r="U6" s="288">
        <v>158914.09</v>
      </c>
      <c r="V6" s="288">
        <v>285322.98</v>
      </c>
      <c r="W6" s="288">
        <v>233916.77</v>
      </c>
      <c r="X6" s="288">
        <v>347053.54</v>
      </c>
      <c r="Y6" s="288">
        <v>130001</v>
      </c>
      <c r="Z6" s="288">
        <v>361512.86</v>
      </c>
      <c r="AA6" s="288">
        <v>287568.86</v>
      </c>
      <c r="AB6" s="288">
        <v>252263.95</v>
      </c>
      <c r="AC6" s="288">
        <v>213650.45</v>
      </c>
      <c r="AD6" s="288">
        <v>217110.02</v>
      </c>
      <c r="AE6" s="288">
        <v>3124288.59</v>
      </c>
      <c r="AF6" s="287"/>
      <c r="AG6" s="287"/>
      <c r="AH6" s="286"/>
      <c r="AI6" s="286"/>
    </row>
    <row r="7" spans="1:35" x14ac:dyDescent="0.25">
      <c r="A7">
        <v>2022</v>
      </c>
      <c r="B7">
        <v>7117</v>
      </c>
      <c r="C7" t="s">
        <v>368</v>
      </c>
      <c r="D7">
        <v>1</v>
      </c>
      <c r="E7" t="s">
        <v>369</v>
      </c>
      <c r="F7">
        <v>1</v>
      </c>
      <c r="G7" t="s">
        <v>309</v>
      </c>
      <c r="H7">
        <v>4</v>
      </c>
      <c r="I7" t="s">
        <v>378</v>
      </c>
      <c r="J7">
        <v>3</v>
      </c>
      <c r="K7" t="s">
        <v>381</v>
      </c>
      <c r="L7" s="286">
        <v>2</v>
      </c>
      <c r="M7" s="286" t="s">
        <v>382</v>
      </c>
      <c r="N7" s="286">
        <v>9996</v>
      </c>
      <c r="O7" s="286" t="s">
        <v>373</v>
      </c>
      <c r="P7" s="286">
        <v>30</v>
      </c>
      <c r="Q7" s="286" t="s">
        <v>374</v>
      </c>
      <c r="R7" s="288">
        <v>3000</v>
      </c>
      <c r="S7" s="286">
        <v>0</v>
      </c>
      <c r="T7" s="286">
        <v>0</v>
      </c>
      <c r="U7" s="286">
        <v>0</v>
      </c>
      <c r="V7" s="286">
        <v>0</v>
      </c>
      <c r="W7" s="286">
        <v>0</v>
      </c>
      <c r="X7" s="286">
        <v>0</v>
      </c>
      <c r="Y7" s="286">
        <v>0</v>
      </c>
      <c r="Z7" s="286">
        <v>0</v>
      </c>
      <c r="AA7" s="286">
        <v>0</v>
      </c>
      <c r="AB7" s="286">
        <v>0</v>
      </c>
      <c r="AC7" s="286">
        <v>0</v>
      </c>
      <c r="AD7" s="286">
        <v>0</v>
      </c>
      <c r="AE7" s="286">
        <v>0</v>
      </c>
      <c r="AF7" s="287"/>
      <c r="AG7" s="287"/>
      <c r="AH7" s="286"/>
      <c r="AI7" s="286"/>
    </row>
    <row r="8" spans="1:35" x14ac:dyDescent="0.25">
      <c r="A8">
        <v>2022</v>
      </c>
      <c r="B8">
        <v>7117</v>
      </c>
      <c r="C8" t="s">
        <v>368</v>
      </c>
      <c r="D8">
        <v>1</v>
      </c>
      <c r="E8" t="s">
        <v>369</v>
      </c>
      <c r="F8">
        <v>1</v>
      </c>
      <c r="G8" t="s">
        <v>309</v>
      </c>
      <c r="H8">
        <v>4</v>
      </c>
      <c r="I8" t="s">
        <v>378</v>
      </c>
      <c r="J8">
        <v>3</v>
      </c>
      <c r="K8" t="s">
        <v>381</v>
      </c>
      <c r="L8" s="286">
        <v>16</v>
      </c>
      <c r="M8" s="286" t="s">
        <v>383</v>
      </c>
      <c r="N8" s="286">
        <v>9996</v>
      </c>
      <c r="O8" s="286" t="s">
        <v>373</v>
      </c>
      <c r="P8" s="286">
        <v>30</v>
      </c>
      <c r="Q8" s="286" t="s">
        <v>374</v>
      </c>
      <c r="R8" s="286">
        <v>500</v>
      </c>
      <c r="S8" s="286">
        <v>0</v>
      </c>
      <c r="T8" s="286">
        <v>0</v>
      </c>
      <c r="U8" s="286">
        <v>0</v>
      </c>
      <c r="V8" s="286">
        <v>0</v>
      </c>
      <c r="W8" s="286">
        <v>0</v>
      </c>
      <c r="X8" s="286">
        <v>0</v>
      </c>
      <c r="Y8" s="286">
        <v>0</v>
      </c>
      <c r="Z8" s="286">
        <v>0</v>
      </c>
      <c r="AA8" s="286">
        <v>0</v>
      </c>
      <c r="AB8" s="286">
        <v>0</v>
      </c>
      <c r="AC8" s="286">
        <v>0</v>
      </c>
      <c r="AD8" s="286">
        <v>0</v>
      </c>
      <c r="AE8" s="286">
        <v>0</v>
      </c>
      <c r="AF8" s="287"/>
      <c r="AG8" s="287"/>
      <c r="AH8" s="286"/>
      <c r="AI8" s="286"/>
    </row>
    <row r="9" spans="1:35" x14ac:dyDescent="0.25">
      <c r="A9">
        <v>2022</v>
      </c>
      <c r="B9">
        <v>7117</v>
      </c>
      <c r="C9" t="s">
        <v>368</v>
      </c>
      <c r="D9">
        <v>1</v>
      </c>
      <c r="E9" t="s">
        <v>369</v>
      </c>
      <c r="F9">
        <v>1</v>
      </c>
      <c r="G9" t="s">
        <v>309</v>
      </c>
      <c r="H9">
        <v>4</v>
      </c>
      <c r="I9" t="s">
        <v>378</v>
      </c>
      <c r="J9">
        <v>3</v>
      </c>
      <c r="K9" t="s">
        <v>381</v>
      </c>
      <c r="L9" s="286">
        <v>18</v>
      </c>
      <c r="M9" s="286" t="s">
        <v>384</v>
      </c>
      <c r="N9" s="286">
        <v>9996</v>
      </c>
      <c r="O9" s="286" t="s">
        <v>373</v>
      </c>
      <c r="P9" s="286">
        <v>30</v>
      </c>
      <c r="Q9" s="286" t="s">
        <v>374</v>
      </c>
      <c r="R9" s="288">
        <v>2113588</v>
      </c>
      <c r="S9" s="288">
        <v>108799</v>
      </c>
      <c r="T9" s="288">
        <v>56595</v>
      </c>
      <c r="U9" s="288">
        <v>35170</v>
      </c>
      <c r="V9" s="288">
        <v>130635</v>
      </c>
      <c r="W9" s="288">
        <v>21152</v>
      </c>
      <c r="X9" s="288">
        <v>85745</v>
      </c>
      <c r="Y9" s="288">
        <v>176102</v>
      </c>
      <c r="Z9" s="288">
        <v>351233</v>
      </c>
      <c r="AA9" s="288">
        <v>207985</v>
      </c>
      <c r="AB9" s="288">
        <v>101711</v>
      </c>
      <c r="AC9" s="288">
        <v>420377</v>
      </c>
      <c r="AD9" s="288">
        <v>209845</v>
      </c>
      <c r="AE9" s="288">
        <v>1905349</v>
      </c>
      <c r="AF9" s="287"/>
      <c r="AG9" s="287"/>
      <c r="AH9" s="286"/>
      <c r="AI9" s="286"/>
    </row>
    <row r="10" spans="1:35" x14ac:dyDescent="0.25">
      <c r="A10">
        <v>2022</v>
      </c>
      <c r="B10">
        <v>7117</v>
      </c>
      <c r="C10" t="s">
        <v>368</v>
      </c>
      <c r="D10">
        <v>1</v>
      </c>
      <c r="E10" t="s">
        <v>369</v>
      </c>
      <c r="F10">
        <v>1</v>
      </c>
      <c r="G10" t="s">
        <v>309</v>
      </c>
      <c r="H10">
        <v>4</v>
      </c>
      <c r="I10" t="s">
        <v>378</v>
      </c>
      <c r="J10">
        <v>3</v>
      </c>
      <c r="K10" t="s">
        <v>381</v>
      </c>
      <c r="L10" s="286">
        <v>19</v>
      </c>
      <c r="M10" s="286" t="s">
        <v>385</v>
      </c>
      <c r="N10" s="286">
        <v>9996</v>
      </c>
      <c r="O10" s="286" t="s">
        <v>373</v>
      </c>
      <c r="P10" s="286">
        <v>30</v>
      </c>
      <c r="Q10" s="286" t="s">
        <v>374</v>
      </c>
      <c r="R10" s="286">
        <v>500</v>
      </c>
      <c r="S10" s="286">
        <v>0</v>
      </c>
      <c r="T10" s="286">
        <v>0</v>
      </c>
      <c r="U10" s="286">
        <v>0</v>
      </c>
      <c r="V10" s="286">
        <v>0</v>
      </c>
      <c r="W10" s="286">
        <v>0</v>
      </c>
      <c r="X10" s="286">
        <v>0</v>
      </c>
      <c r="Y10" s="286">
        <v>0</v>
      </c>
      <c r="Z10" s="286">
        <v>0</v>
      </c>
      <c r="AA10" s="286">
        <v>0</v>
      </c>
      <c r="AB10" s="286">
        <v>0</v>
      </c>
      <c r="AC10" s="286">
        <v>0</v>
      </c>
      <c r="AD10" s="286">
        <v>0</v>
      </c>
      <c r="AE10" s="286">
        <v>0</v>
      </c>
      <c r="AF10" s="287"/>
      <c r="AG10" s="287"/>
      <c r="AH10" s="286"/>
      <c r="AI10" s="286"/>
    </row>
    <row r="11" spans="1:35" x14ac:dyDescent="0.25">
      <c r="A11">
        <v>2022</v>
      </c>
      <c r="B11">
        <v>7117</v>
      </c>
      <c r="C11" t="s">
        <v>368</v>
      </c>
      <c r="D11">
        <v>1</v>
      </c>
      <c r="E11" t="s">
        <v>369</v>
      </c>
      <c r="F11">
        <v>1</v>
      </c>
      <c r="G11" t="s">
        <v>309</v>
      </c>
      <c r="H11">
        <v>4</v>
      </c>
      <c r="I11" t="s">
        <v>378</v>
      </c>
      <c r="J11">
        <v>3</v>
      </c>
      <c r="K11" t="s">
        <v>381</v>
      </c>
      <c r="L11" s="286">
        <v>20</v>
      </c>
      <c r="M11" s="286" t="s">
        <v>386</v>
      </c>
      <c r="N11" s="286">
        <v>9996</v>
      </c>
      <c r="O11" s="286" t="s">
        <v>373</v>
      </c>
      <c r="P11" s="286">
        <v>30</v>
      </c>
      <c r="Q11" s="286" t="s">
        <v>374</v>
      </c>
      <c r="R11" s="288">
        <v>2095000</v>
      </c>
      <c r="S11" s="288">
        <v>97000</v>
      </c>
      <c r="T11" s="288">
        <v>113000</v>
      </c>
      <c r="U11" s="288">
        <v>216000</v>
      </c>
      <c r="V11" s="288">
        <v>52000</v>
      </c>
      <c r="W11" s="288">
        <v>152000</v>
      </c>
      <c r="X11" s="288">
        <v>449000</v>
      </c>
      <c r="Y11" s="288">
        <v>117000</v>
      </c>
      <c r="Z11" s="288">
        <v>228000</v>
      </c>
      <c r="AA11" s="288">
        <v>141000</v>
      </c>
      <c r="AB11" s="288">
        <v>196000</v>
      </c>
      <c r="AC11" s="288">
        <v>121000</v>
      </c>
      <c r="AD11" s="288">
        <v>142000</v>
      </c>
      <c r="AE11" s="288">
        <v>2024000</v>
      </c>
      <c r="AF11" s="287"/>
      <c r="AG11" s="287"/>
      <c r="AH11" s="286"/>
      <c r="AI11" s="286"/>
    </row>
    <row r="12" spans="1:35" x14ac:dyDescent="0.25">
      <c r="A12">
        <v>2022</v>
      </c>
      <c r="B12">
        <v>7117</v>
      </c>
      <c r="C12" t="s">
        <v>368</v>
      </c>
      <c r="D12">
        <v>1</v>
      </c>
      <c r="E12" t="s">
        <v>369</v>
      </c>
      <c r="F12">
        <v>1</v>
      </c>
      <c r="G12" t="s">
        <v>309</v>
      </c>
      <c r="H12">
        <v>4</v>
      </c>
      <c r="I12" t="s">
        <v>378</v>
      </c>
      <c r="J12">
        <v>3</v>
      </c>
      <c r="K12" t="s">
        <v>381</v>
      </c>
      <c r="L12" s="286">
        <v>21</v>
      </c>
      <c r="M12" s="286" t="s">
        <v>387</v>
      </c>
      <c r="N12" s="286">
        <v>9996</v>
      </c>
      <c r="O12" s="286" t="s">
        <v>373</v>
      </c>
      <c r="P12" s="286">
        <v>30</v>
      </c>
      <c r="Q12" s="286" t="s">
        <v>374</v>
      </c>
      <c r="R12" s="288">
        <v>10000</v>
      </c>
      <c r="S12" s="286">
        <v>0</v>
      </c>
      <c r="T12" s="286">
        <v>0</v>
      </c>
      <c r="U12" s="286">
        <v>0</v>
      </c>
      <c r="V12" s="286">
        <v>0</v>
      </c>
      <c r="W12" s="286">
        <v>0</v>
      </c>
      <c r="X12" s="286">
        <v>0</v>
      </c>
      <c r="Y12" s="286">
        <v>0</v>
      </c>
      <c r="Z12" s="286">
        <v>0</v>
      </c>
      <c r="AA12" s="286">
        <v>0</v>
      </c>
      <c r="AB12" s="286">
        <v>0</v>
      </c>
      <c r="AC12" s="288">
        <v>4000</v>
      </c>
      <c r="AD12" s="286">
        <v>0</v>
      </c>
      <c r="AE12" s="288">
        <v>4000</v>
      </c>
      <c r="AF12" s="287"/>
      <c r="AG12" s="287"/>
      <c r="AH12" s="286"/>
      <c r="AI12" s="286"/>
    </row>
    <row r="13" spans="1:35" x14ac:dyDescent="0.25">
      <c r="A13">
        <v>2022</v>
      </c>
      <c r="B13">
        <v>7117</v>
      </c>
      <c r="C13" t="s">
        <v>368</v>
      </c>
      <c r="D13">
        <v>1</v>
      </c>
      <c r="E13" t="s">
        <v>369</v>
      </c>
      <c r="F13">
        <v>1</v>
      </c>
      <c r="G13" t="s">
        <v>309</v>
      </c>
      <c r="H13">
        <v>4</v>
      </c>
      <c r="I13" t="s">
        <v>378</v>
      </c>
      <c r="J13">
        <v>3</v>
      </c>
      <c r="K13" t="s">
        <v>381</v>
      </c>
      <c r="L13" s="286">
        <v>22</v>
      </c>
      <c r="M13" s="286" t="s">
        <v>388</v>
      </c>
      <c r="N13" s="286">
        <v>9996</v>
      </c>
      <c r="O13" s="286" t="s">
        <v>373</v>
      </c>
      <c r="P13" s="286">
        <v>30</v>
      </c>
      <c r="Q13" s="286" t="s">
        <v>374</v>
      </c>
      <c r="R13" s="288">
        <v>200000</v>
      </c>
      <c r="S13" s="288">
        <v>4146</v>
      </c>
      <c r="T13" s="288">
        <v>13995</v>
      </c>
      <c r="U13" s="288">
        <v>20816</v>
      </c>
      <c r="V13" s="288">
        <v>7167</v>
      </c>
      <c r="W13" s="288">
        <v>10651</v>
      </c>
      <c r="X13" s="288">
        <v>23663</v>
      </c>
      <c r="Y13" s="288">
        <v>4540</v>
      </c>
      <c r="Z13" s="288">
        <v>12596</v>
      </c>
      <c r="AA13" s="288">
        <v>10058</v>
      </c>
      <c r="AB13" s="288">
        <v>9594</v>
      </c>
      <c r="AC13" s="288">
        <v>5129</v>
      </c>
      <c r="AD13" s="288">
        <v>3121</v>
      </c>
      <c r="AE13" s="288">
        <v>125476</v>
      </c>
      <c r="AF13" s="287"/>
      <c r="AG13" s="287"/>
      <c r="AH13" s="286"/>
      <c r="AI13" s="286"/>
    </row>
    <row r="14" spans="1:35" x14ac:dyDescent="0.25">
      <c r="A14">
        <v>2022</v>
      </c>
      <c r="B14">
        <v>7117</v>
      </c>
      <c r="C14" t="s">
        <v>368</v>
      </c>
      <c r="D14">
        <v>1</v>
      </c>
      <c r="E14" t="s">
        <v>369</v>
      </c>
      <c r="F14">
        <v>1</v>
      </c>
      <c r="G14" t="s">
        <v>309</v>
      </c>
      <c r="H14">
        <v>4</v>
      </c>
      <c r="I14" t="s">
        <v>378</v>
      </c>
      <c r="J14">
        <v>3</v>
      </c>
      <c r="K14" t="s">
        <v>381</v>
      </c>
      <c r="L14" s="286">
        <v>23</v>
      </c>
      <c r="M14" s="286" t="s">
        <v>389</v>
      </c>
      <c r="N14" s="286">
        <v>9996</v>
      </c>
      <c r="O14" s="286" t="s">
        <v>373</v>
      </c>
      <c r="P14" s="286">
        <v>30</v>
      </c>
      <c r="Q14" s="286" t="s">
        <v>374</v>
      </c>
      <c r="R14" s="286">
        <v>0</v>
      </c>
      <c r="S14" s="286">
        <v>0</v>
      </c>
      <c r="T14" s="286">
        <v>0</v>
      </c>
      <c r="U14" s="286">
        <v>0</v>
      </c>
      <c r="V14" s="286">
        <v>0</v>
      </c>
      <c r="W14" s="286">
        <v>0</v>
      </c>
      <c r="X14" s="286">
        <v>0</v>
      </c>
      <c r="Y14" s="286">
        <v>0</v>
      </c>
      <c r="Z14" s="286">
        <v>0</v>
      </c>
      <c r="AA14" s="286">
        <v>0</v>
      </c>
      <c r="AB14" s="286">
        <v>0</v>
      </c>
      <c r="AC14" s="286">
        <v>0</v>
      </c>
      <c r="AD14" s="286">
        <v>0</v>
      </c>
      <c r="AE14" s="286">
        <v>0</v>
      </c>
      <c r="AF14" s="287"/>
      <c r="AG14" s="287"/>
      <c r="AH14" s="286"/>
      <c r="AI14" s="286"/>
    </row>
    <row r="15" spans="1:35" x14ac:dyDescent="0.25">
      <c r="A15">
        <v>2022</v>
      </c>
      <c r="B15">
        <v>7117</v>
      </c>
      <c r="C15" t="s">
        <v>368</v>
      </c>
      <c r="D15">
        <v>1</v>
      </c>
      <c r="E15" t="s">
        <v>369</v>
      </c>
      <c r="F15">
        <v>1</v>
      </c>
      <c r="G15" t="s">
        <v>309</v>
      </c>
      <c r="H15">
        <v>4</v>
      </c>
      <c r="I15" t="s">
        <v>378</v>
      </c>
      <c r="J15">
        <v>3</v>
      </c>
      <c r="K15" t="s">
        <v>381</v>
      </c>
      <c r="L15" s="286">
        <v>24</v>
      </c>
      <c r="M15" s="286" t="s">
        <v>390</v>
      </c>
      <c r="N15" s="286">
        <v>9996</v>
      </c>
      <c r="O15" s="286" t="s">
        <v>373</v>
      </c>
      <c r="P15" s="286">
        <v>30</v>
      </c>
      <c r="Q15" s="286" t="s">
        <v>374</v>
      </c>
      <c r="R15" s="286">
        <v>0</v>
      </c>
      <c r="S15" s="286">
        <v>0</v>
      </c>
      <c r="T15" s="286">
        <v>0</v>
      </c>
      <c r="U15" s="286">
        <v>0</v>
      </c>
      <c r="V15" s="286">
        <v>0</v>
      </c>
      <c r="W15" s="286">
        <v>0</v>
      </c>
      <c r="X15" s="286">
        <v>0</v>
      </c>
      <c r="Y15" s="286">
        <v>0</v>
      </c>
      <c r="Z15" s="286">
        <v>0</v>
      </c>
      <c r="AA15" s="286">
        <v>0</v>
      </c>
      <c r="AB15" s="286">
        <v>0</v>
      </c>
      <c r="AC15" s="286">
        <v>0</v>
      </c>
      <c r="AD15" s="286">
        <v>0</v>
      </c>
      <c r="AE15" s="286">
        <v>0</v>
      </c>
      <c r="AF15" s="287"/>
      <c r="AG15" s="287"/>
      <c r="AH15" s="286"/>
      <c r="AI15" s="286"/>
    </row>
    <row r="16" spans="1:35" x14ac:dyDescent="0.25">
      <c r="A16">
        <v>2022</v>
      </c>
      <c r="B16">
        <v>7117</v>
      </c>
      <c r="C16" t="s">
        <v>368</v>
      </c>
      <c r="D16">
        <v>1</v>
      </c>
      <c r="E16" t="s">
        <v>369</v>
      </c>
      <c r="F16">
        <v>1</v>
      </c>
      <c r="G16" t="s">
        <v>309</v>
      </c>
      <c r="H16">
        <v>4</v>
      </c>
      <c r="I16" t="s">
        <v>378</v>
      </c>
      <c r="J16">
        <v>3</v>
      </c>
      <c r="K16" t="s">
        <v>381</v>
      </c>
      <c r="L16" s="286">
        <v>25</v>
      </c>
      <c r="M16" s="286" t="s">
        <v>391</v>
      </c>
      <c r="N16" s="286">
        <v>9996</v>
      </c>
      <c r="O16" s="286" t="s">
        <v>373</v>
      </c>
      <c r="P16" s="286">
        <v>30</v>
      </c>
      <c r="Q16" s="286" t="s">
        <v>374</v>
      </c>
      <c r="R16" s="286">
        <v>500</v>
      </c>
      <c r="S16" s="286">
        <v>0</v>
      </c>
      <c r="T16" s="286">
        <v>0</v>
      </c>
      <c r="U16" s="286">
        <v>0</v>
      </c>
      <c r="V16" s="286">
        <v>0</v>
      </c>
      <c r="W16" s="286">
        <v>0</v>
      </c>
      <c r="X16" s="286">
        <v>0</v>
      </c>
      <c r="Y16" s="286">
        <v>0</v>
      </c>
      <c r="Z16" s="286">
        <v>0</v>
      </c>
      <c r="AA16" s="286">
        <v>0</v>
      </c>
      <c r="AB16" s="286">
        <v>0</v>
      </c>
      <c r="AC16" s="286">
        <v>0</v>
      </c>
      <c r="AD16" s="286">
        <v>0</v>
      </c>
      <c r="AE16" s="286">
        <v>0</v>
      </c>
      <c r="AF16" s="287"/>
      <c r="AG16" s="287"/>
      <c r="AH16" s="286"/>
      <c r="AI16" s="286"/>
    </row>
    <row r="17" spans="1:35" x14ac:dyDescent="0.25">
      <c r="A17">
        <v>2022</v>
      </c>
      <c r="B17">
        <v>7117</v>
      </c>
      <c r="C17" t="s">
        <v>368</v>
      </c>
      <c r="D17">
        <v>1</v>
      </c>
      <c r="E17" t="s">
        <v>369</v>
      </c>
      <c r="F17">
        <v>1</v>
      </c>
      <c r="G17" t="s">
        <v>309</v>
      </c>
      <c r="H17">
        <v>4</v>
      </c>
      <c r="I17" t="s">
        <v>378</v>
      </c>
      <c r="J17">
        <v>3</v>
      </c>
      <c r="K17" t="s">
        <v>381</v>
      </c>
      <c r="L17" s="286">
        <v>26</v>
      </c>
      <c r="M17" s="286" t="s">
        <v>392</v>
      </c>
      <c r="N17" s="286">
        <v>9996</v>
      </c>
      <c r="O17" s="286" t="s">
        <v>373</v>
      </c>
      <c r="P17" s="286">
        <v>30</v>
      </c>
      <c r="Q17" s="286" t="s">
        <v>374</v>
      </c>
      <c r="R17" s="288">
        <v>10000</v>
      </c>
      <c r="S17" s="286">
        <v>0</v>
      </c>
      <c r="T17" s="286">
        <v>0</v>
      </c>
      <c r="U17" s="288">
        <v>1500</v>
      </c>
      <c r="V17" s="286">
        <v>0</v>
      </c>
      <c r="W17" s="286">
        <v>0</v>
      </c>
      <c r="X17" s="286">
        <v>0</v>
      </c>
      <c r="Y17" s="286">
        <v>0</v>
      </c>
      <c r="Z17" s="286">
        <v>0</v>
      </c>
      <c r="AA17" s="286">
        <v>0</v>
      </c>
      <c r="AB17" s="286">
        <v>0</v>
      </c>
      <c r="AC17" s="286">
        <v>0</v>
      </c>
      <c r="AD17" s="286">
        <v>0</v>
      </c>
      <c r="AE17" s="288">
        <v>1500</v>
      </c>
      <c r="AF17" s="287"/>
      <c r="AG17" s="287"/>
      <c r="AH17" s="286"/>
      <c r="AI17" s="286"/>
    </row>
    <row r="18" spans="1:35" x14ac:dyDescent="0.25">
      <c r="A18">
        <v>2022</v>
      </c>
      <c r="B18">
        <v>7117</v>
      </c>
      <c r="C18" t="s">
        <v>368</v>
      </c>
      <c r="D18">
        <v>1</v>
      </c>
      <c r="E18" t="s">
        <v>369</v>
      </c>
      <c r="F18">
        <v>1</v>
      </c>
      <c r="G18" t="s">
        <v>309</v>
      </c>
      <c r="H18">
        <v>4</v>
      </c>
      <c r="I18" t="s">
        <v>378</v>
      </c>
      <c r="J18">
        <v>3</v>
      </c>
      <c r="K18" t="s">
        <v>381</v>
      </c>
      <c r="L18" s="286">
        <v>27</v>
      </c>
      <c r="M18" s="286" t="s">
        <v>393</v>
      </c>
      <c r="N18" s="286">
        <v>9996</v>
      </c>
      <c r="O18" s="286" t="s">
        <v>373</v>
      </c>
      <c r="P18" s="286">
        <v>30</v>
      </c>
      <c r="Q18" s="286" t="s">
        <v>374</v>
      </c>
      <c r="R18" s="286">
        <v>0</v>
      </c>
      <c r="S18" s="286">
        <v>0</v>
      </c>
      <c r="T18" s="286">
        <v>0</v>
      </c>
      <c r="U18" s="286">
        <v>0</v>
      </c>
      <c r="V18" s="286">
        <v>0</v>
      </c>
      <c r="W18" s="286">
        <v>0</v>
      </c>
      <c r="X18" s="286">
        <v>0</v>
      </c>
      <c r="Y18" s="286">
        <v>0</v>
      </c>
      <c r="Z18" s="286">
        <v>0</v>
      </c>
      <c r="AA18" s="286">
        <v>0</v>
      </c>
      <c r="AB18" s="286">
        <v>0</v>
      </c>
      <c r="AC18" s="286">
        <v>0</v>
      </c>
      <c r="AD18" s="286">
        <v>0</v>
      </c>
      <c r="AE18" s="286">
        <v>0</v>
      </c>
      <c r="AF18" s="287"/>
      <c r="AG18" s="287"/>
      <c r="AH18" s="286"/>
      <c r="AI18" s="286"/>
    </row>
    <row r="19" spans="1:35" x14ac:dyDescent="0.25">
      <c r="A19">
        <v>2022</v>
      </c>
      <c r="B19">
        <v>7117</v>
      </c>
      <c r="C19" t="s">
        <v>368</v>
      </c>
      <c r="D19">
        <v>1</v>
      </c>
      <c r="E19" t="s">
        <v>369</v>
      </c>
      <c r="F19">
        <v>1</v>
      </c>
      <c r="G19" t="s">
        <v>309</v>
      </c>
      <c r="H19">
        <v>4</v>
      </c>
      <c r="I19" t="s">
        <v>378</v>
      </c>
      <c r="J19">
        <v>3</v>
      </c>
      <c r="K19" t="s">
        <v>381</v>
      </c>
      <c r="L19" s="286">
        <v>28</v>
      </c>
      <c r="M19" s="286" t="s">
        <v>394</v>
      </c>
      <c r="N19" s="286">
        <v>9996</v>
      </c>
      <c r="O19" s="286" t="s">
        <v>373</v>
      </c>
      <c r="P19" s="286">
        <v>30</v>
      </c>
      <c r="Q19" s="286" t="s">
        <v>374</v>
      </c>
      <c r="R19" s="288">
        <v>6777477</v>
      </c>
      <c r="S19" s="288">
        <v>380800</v>
      </c>
      <c r="T19" s="288">
        <v>705204</v>
      </c>
      <c r="U19" s="288">
        <v>922196</v>
      </c>
      <c r="V19" s="288">
        <v>418152</v>
      </c>
      <c r="W19" s="288">
        <v>518726</v>
      </c>
      <c r="X19" s="288">
        <v>573490</v>
      </c>
      <c r="Y19" s="288">
        <v>723302</v>
      </c>
      <c r="Z19" s="288">
        <v>328006</v>
      </c>
      <c r="AA19" s="288">
        <v>672146.89</v>
      </c>
      <c r="AB19" s="288">
        <v>393153</v>
      </c>
      <c r="AC19" s="288">
        <v>475960</v>
      </c>
      <c r="AD19" s="288">
        <v>655924</v>
      </c>
      <c r="AE19" s="288">
        <v>6767059.8899999997</v>
      </c>
      <c r="AF19" s="287"/>
      <c r="AG19" s="287"/>
      <c r="AH19" s="286"/>
      <c r="AI19" s="286"/>
    </row>
    <row r="20" spans="1:35" x14ac:dyDescent="0.25">
      <c r="A20">
        <v>2022</v>
      </c>
      <c r="B20">
        <v>7117</v>
      </c>
      <c r="C20" t="s">
        <v>368</v>
      </c>
      <c r="D20">
        <v>1</v>
      </c>
      <c r="E20" t="s">
        <v>369</v>
      </c>
      <c r="F20">
        <v>1</v>
      </c>
      <c r="G20" t="s">
        <v>309</v>
      </c>
      <c r="H20">
        <v>4</v>
      </c>
      <c r="I20" t="s">
        <v>378</v>
      </c>
      <c r="J20">
        <v>3</v>
      </c>
      <c r="K20" t="s">
        <v>381</v>
      </c>
      <c r="L20" s="286">
        <v>29</v>
      </c>
      <c r="M20" s="286" t="s">
        <v>395</v>
      </c>
      <c r="N20" s="286">
        <v>9996</v>
      </c>
      <c r="O20" s="286" t="s">
        <v>373</v>
      </c>
      <c r="P20" s="286">
        <v>30</v>
      </c>
      <c r="Q20" s="286" t="s">
        <v>374</v>
      </c>
      <c r="R20" s="288">
        <v>4435760</v>
      </c>
      <c r="S20" s="288">
        <v>285200</v>
      </c>
      <c r="T20" s="288">
        <v>417600</v>
      </c>
      <c r="U20" s="288">
        <v>332000</v>
      </c>
      <c r="V20" s="288">
        <v>340060</v>
      </c>
      <c r="W20" s="288">
        <v>253200</v>
      </c>
      <c r="X20" s="288">
        <v>270400</v>
      </c>
      <c r="Y20" s="288">
        <v>629600</v>
      </c>
      <c r="Z20" s="288">
        <v>256700</v>
      </c>
      <c r="AA20" s="288">
        <v>337500</v>
      </c>
      <c r="AB20" s="288">
        <v>318700</v>
      </c>
      <c r="AC20" s="288">
        <v>445200</v>
      </c>
      <c r="AD20" s="288">
        <v>549600</v>
      </c>
      <c r="AE20" s="288">
        <v>4435760</v>
      </c>
      <c r="AF20" s="287"/>
      <c r="AG20" s="287"/>
      <c r="AH20" s="286"/>
      <c r="AI20" s="286"/>
    </row>
    <row r="21" spans="1:35" x14ac:dyDescent="0.25">
      <c r="A21">
        <v>2022</v>
      </c>
      <c r="B21">
        <v>7117</v>
      </c>
      <c r="C21" t="s">
        <v>368</v>
      </c>
      <c r="D21">
        <v>1</v>
      </c>
      <c r="E21" t="s">
        <v>369</v>
      </c>
      <c r="F21">
        <v>1</v>
      </c>
      <c r="G21" t="s">
        <v>309</v>
      </c>
      <c r="H21">
        <v>4</v>
      </c>
      <c r="I21" t="s">
        <v>378</v>
      </c>
      <c r="J21">
        <v>3</v>
      </c>
      <c r="K21" t="s">
        <v>381</v>
      </c>
      <c r="L21" s="286">
        <v>30</v>
      </c>
      <c r="M21" s="286" t="s">
        <v>396</v>
      </c>
      <c r="N21" s="286">
        <v>9996</v>
      </c>
      <c r="O21" s="286" t="s">
        <v>373</v>
      </c>
      <c r="P21" s="286">
        <v>30</v>
      </c>
      <c r="Q21" s="286" t="s">
        <v>374</v>
      </c>
      <c r="R21" s="286">
        <v>500</v>
      </c>
      <c r="S21" s="286">
        <v>0</v>
      </c>
      <c r="T21" s="286">
        <v>0</v>
      </c>
      <c r="U21" s="286">
        <v>0</v>
      </c>
      <c r="V21" s="286">
        <v>0</v>
      </c>
      <c r="W21" s="286">
        <v>0</v>
      </c>
      <c r="X21" s="286">
        <v>0</v>
      </c>
      <c r="Y21" s="286">
        <v>0</v>
      </c>
      <c r="Z21" s="286">
        <v>0</v>
      </c>
      <c r="AA21" s="286">
        <v>0</v>
      </c>
      <c r="AB21" s="286">
        <v>0</v>
      </c>
      <c r="AC21" s="286">
        <v>0</v>
      </c>
      <c r="AD21" s="286">
        <v>0</v>
      </c>
      <c r="AE21" s="286">
        <v>0</v>
      </c>
      <c r="AF21" s="287"/>
      <c r="AG21" s="287"/>
      <c r="AH21" s="286"/>
      <c r="AI21" s="286"/>
    </row>
    <row r="22" spans="1:35" x14ac:dyDescent="0.25">
      <c r="A22">
        <v>2022</v>
      </c>
      <c r="B22">
        <v>7117</v>
      </c>
      <c r="C22" t="s">
        <v>368</v>
      </c>
      <c r="D22">
        <v>1</v>
      </c>
      <c r="E22" t="s">
        <v>369</v>
      </c>
      <c r="F22">
        <v>1</v>
      </c>
      <c r="G22" t="s">
        <v>309</v>
      </c>
      <c r="H22">
        <v>4</v>
      </c>
      <c r="I22" t="s">
        <v>378</v>
      </c>
      <c r="J22">
        <v>3</v>
      </c>
      <c r="K22" t="s">
        <v>381</v>
      </c>
      <c r="L22" s="286">
        <v>31</v>
      </c>
      <c r="M22" s="286" t="s">
        <v>397</v>
      </c>
      <c r="N22" s="286">
        <v>9996</v>
      </c>
      <c r="O22" s="286" t="s">
        <v>373</v>
      </c>
      <c r="P22" s="286">
        <v>30</v>
      </c>
      <c r="Q22" s="286" t="s">
        <v>374</v>
      </c>
      <c r="R22" s="288">
        <v>164000</v>
      </c>
      <c r="S22" s="288">
        <v>9500</v>
      </c>
      <c r="T22" s="288">
        <v>7500</v>
      </c>
      <c r="U22" s="288">
        <v>16000</v>
      </c>
      <c r="V22" s="288">
        <v>28000</v>
      </c>
      <c r="W22" s="288">
        <v>16000</v>
      </c>
      <c r="X22" s="288">
        <v>10500</v>
      </c>
      <c r="Y22" s="288">
        <v>5500</v>
      </c>
      <c r="Z22" s="288">
        <v>11500</v>
      </c>
      <c r="AA22" s="288">
        <v>22500</v>
      </c>
      <c r="AB22" s="288">
        <v>12000</v>
      </c>
      <c r="AC22" s="288">
        <v>17000</v>
      </c>
      <c r="AD22" s="288">
        <v>8000</v>
      </c>
      <c r="AE22" s="288">
        <v>164000</v>
      </c>
      <c r="AF22" s="287"/>
      <c r="AG22" s="287"/>
      <c r="AH22" s="286"/>
      <c r="AI22" s="286"/>
    </row>
    <row r="23" spans="1:35" x14ac:dyDescent="0.25">
      <c r="A23">
        <v>2022</v>
      </c>
      <c r="B23">
        <v>7117</v>
      </c>
      <c r="C23" t="s">
        <v>368</v>
      </c>
      <c r="D23">
        <v>1</v>
      </c>
      <c r="E23" t="s">
        <v>369</v>
      </c>
      <c r="F23">
        <v>1</v>
      </c>
      <c r="G23" t="s">
        <v>309</v>
      </c>
      <c r="H23">
        <v>4</v>
      </c>
      <c r="I23" t="s">
        <v>378</v>
      </c>
      <c r="J23">
        <v>3</v>
      </c>
      <c r="K23" t="s">
        <v>381</v>
      </c>
      <c r="L23" s="286">
        <v>32</v>
      </c>
      <c r="M23" s="286" t="s">
        <v>398</v>
      </c>
      <c r="N23" s="286">
        <v>9996</v>
      </c>
      <c r="O23" s="286" t="s">
        <v>373</v>
      </c>
      <c r="P23" s="286">
        <v>30</v>
      </c>
      <c r="Q23" s="286" t="s">
        <v>374</v>
      </c>
      <c r="R23" s="288">
        <v>1194313</v>
      </c>
      <c r="S23" s="288">
        <v>90500</v>
      </c>
      <c r="T23" s="288">
        <v>58500</v>
      </c>
      <c r="U23" s="288">
        <v>64500</v>
      </c>
      <c r="V23" s="288">
        <v>183050</v>
      </c>
      <c r="W23" s="288">
        <v>68558</v>
      </c>
      <c r="X23" s="288">
        <v>115600</v>
      </c>
      <c r="Y23" s="288">
        <v>175500</v>
      </c>
      <c r="Z23" s="288">
        <v>55600</v>
      </c>
      <c r="AA23" s="288">
        <v>125605</v>
      </c>
      <c r="AB23" s="288">
        <v>63600</v>
      </c>
      <c r="AC23" s="288">
        <v>86500</v>
      </c>
      <c r="AD23" s="288">
        <v>106800</v>
      </c>
      <c r="AE23" s="288">
        <v>1194313</v>
      </c>
      <c r="AF23" s="287"/>
      <c r="AG23" s="287"/>
      <c r="AH23" s="286"/>
      <c r="AI23" s="286"/>
    </row>
    <row r="24" spans="1:35" x14ac:dyDescent="0.25">
      <c r="A24">
        <v>2022</v>
      </c>
      <c r="B24">
        <v>7117</v>
      </c>
      <c r="C24" t="s">
        <v>368</v>
      </c>
      <c r="D24">
        <v>1</v>
      </c>
      <c r="E24" t="s">
        <v>369</v>
      </c>
      <c r="F24">
        <v>1</v>
      </c>
      <c r="G24" t="s">
        <v>309</v>
      </c>
      <c r="H24">
        <v>4</v>
      </c>
      <c r="I24" t="s">
        <v>378</v>
      </c>
      <c r="J24">
        <v>3</v>
      </c>
      <c r="K24" t="s">
        <v>381</v>
      </c>
      <c r="L24" s="286">
        <v>33</v>
      </c>
      <c r="M24" s="286" t="s">
        <v>399</v>
      </c>
      <c r="N24" s="286">
        <v>9996</v>
      </c>
      <c r="O24" s="286" t="s">
        <v>373</v>
      </c>
      <c r="P24" s="286">
        <v>30</v>
      </c>
      <c r="Q24" s="286" t="s">
        <v>374</v>
      </c>
      <c r="R24" s="288">
        <v>31994045</v>
      </c>
      <c r="S24" s="288">
        <v>640342</v>
      </c>
      <c r="T24" s="288">
        <v>1194446</v>
      </c>
      <c r="U24" s="288">
        <v>4495967.5999999996</v>
      </c>
      <c r="V24" s="288">
        <v>1708743</v>
      </c>
      <c r="W24" s="288">
        <v>2074811.6</v>
      </c>
      <c r="X24" s="288">
        <v>3217768</v>
      </c>
      <c r="Y24" s="288">
        <v>752119</v>
      </c>
      <c r="Z24" s="288">
        <v>1121779.7</v>
      </c>
      <c r="AA24" s="288">
        <v>5288067.7</v>
      </c>
      <c r="AB24" s="288">
        <v>3657145.8</v>
      </c>
      <c r="AC24" s="288">
        <v>5487739.4000000004</v>
      </c>
      <c r="AD24" s="288">
        <v>2284888.2999999998</v>
      </c>
      <c r="AE24" s="288">
        <v>31923818.100000001</v>
      </c>
      <c r="AF24" s="287"/>
      <c r="AG24" s="287"/>
      <c r="AH24" s="286"/>
      <c r="AI24" s="286"/>
    </row>
    <row r="25" spans="1:35" x14ac:dyDescent="0.25">
      <c r="A25">
        <v>2022</v>
      </c>
      <c r="B25">
        <v>7117</v>
      </c>
      <c r="C25" t="s">
        <v>368</v>
      </c>
      <c r="D25">
        <v>1</v>
      </c>
      <c r="E25" t="s">
        <v>369</v>
      </c>
      <c r="F25">
        <v>1</v>
      </c>
      <c r="G25" t="s">
        <v>309</v>
      </c>
      <c r="H25">
        <v>4</v>
      </c>
      <c r="I25" t="s">
        <v>378</v>
      </c>
      <c r="J25">
        <v>3</v>
      </c>
      <c r="K25" t="s">
        <v>381</v>
      </c>
      <c r="L25" s="286">
        <v>34</v>
      </c>
      <c r="M25" s="286" t="s">
        <v>400</v>
      </c>
      <c r="N25" s="286">
        <v>9996</v>
      </c>
      <c r="O25" s="286" t="s">
        <v>373</v>
      </c>
      <c r="P25" s="286">
        <v>30</v>
      </c>
      <c r="Q25" s="286" t="s">
        <v>374</v>
      </c>
      <c r="R25" s="288">
        <v>10000</v>
      </c>
      <c r="S25" s="286">
        <v>0</v>
      </c>
      <c r="T25" s="286">
        <v>0</v>
      </c>
      <c r="U25" s="286">
        <v>0</v>
      </c>
      <c r="V25" s="286">
        <v>0</v>
      </c>
      <c r="W25" s="286">
        <v>0</v>
      </c>
      <c r="X25" s="286">
        <v>0</v>
      </c>
      <c r="Y25" s="286">
        <v>0</v>
      </c>
      <c r="Z25" s="286">
        <v>0</v>
      </c>
      <c r="AA25" s="286">
        <v>0</v>
      </c>
      <c r="AB25" s="286">
        <v>0</v>
      </c>
      <c r="AC25" s="286">
        <v>0</v>
      </c>
      <c r="AD25" s="286">
        <v>0</v>
      </c>
      <c r="AE25" s="286">
        <v>0</v>
      </c>
      <c r="AF25" s="287"/>
      <c r="AG25" s="287"/>
      <c r="AH25" s="286"/>
      <c r="AI25" s="286"/>
    </row>
    <row r="26" spans="1:35" x14ac:dyDescent="0.25">
      <c r="A26">
        <v>2022</v>
      </c>
      <c r="B26">
        <v>7117</v>
      </c>
      <c r="C26" t="s">
        <v>368</v>
      </c>
      <c r="D26">
        <v>1</v>
      </c>
      <c r="E26" t="s">
        <v>369</v>
      </c>
      <c r="F26">
        <v>1</v>
      </c>
      <c r="G26" t="s">
        <v>309</v>
      </c>
      <c r="H26">
        <v>4</v>
      </c>
      <c r="I26" t="s">
        <v>378</v>
      </c>
      <c r="J26">
        <v>3</v>
      </c>
      <c r="K26" t="s">
        <v>381</v>
      </c>
      <c r="L26" s="286">
        <v>35</v>
      </c>
      <c r="M26" s="286" t="s">
        <v>401</v>
      </c>
      <c r="N26" s="286">
        <v>9996</v>
      </c>
      <c r="O26" s="286" t="s">
        <v>373</v>
      </c>
      <c r="P26" s="286">
        <v>30</v>
      </c>
      <c r="Q26" s="286" t="s">
        <v>374</v>
      </c>
      <c r="R26" s="288">
        <v>847950</v>
      </c>
      <c r="S26" s="288">
        <v>81000</v>
      </c>
      <c r="T26" s="288">
        <v>35450</v>
      </c>
      <c r="U26" s="288">
        <v>74000</v>
      </c>
      <c r="V26" s="288">
        <v>58000</v>
      </c>
      <c r="W26" s="288">
        <v>57500</v>
      </c>
      <c r="X26" s="288">
        <v>81000</v>
      </c>
      <c r="Y26" s="288">
        <v>27000</v>
      </c>
      <c r="Z26" s="288">
        <v>103000</v>
      </c>
      <c r="AA26" s="288">
        <v>67000</v>
      </c>
      <c r="AB26" s="288">
        <v>56000</v>
      </c>
      <c r="AC26" s="288">
        <v>110000</v>
      </c>
      <c r="AD26" s="288">
        <v>76000</v>
      </c>
      <c r="AE26" s="288">
        <v>825950</v>
      </c>
      <c r="AF26" s="287"/>
      <c r="AG26" s="287"/>
      <c r="AH26" s="286"/>
      <c r="AI26" s="286"/>
    </row>
    <row r="27" spans="1:35" x14ac:dyDescent="0.25">
      <c r="A27">
        <v>2022</v>
      </c>
      <c r="B27">
        <v>7117</v>
      </c>
      <c r="C27" t="s">
        <v>368</v>
      </c>
      <c r="D27">
        <v>1</v>
      </c>
      <c r="E27" t="s">
        <v>369</v>
      </c>
      <c r="F27">
        <v>1</v>
      </c>
      <c r="G27" t="s">
        <v>309</v>
      </c>
      <c r="H27">
        <v>4</v>
      </c>
      <c r="I27" t="s">
        <v>378</v>
      </c>
      <c r="J27">
        <v>3</v>
      </c>
      <c r="K27" t="s">
        <v>381</v>
      </c>
      <c r="L27" s="286">
        <v>36</v>
      </c>
      <c r="M27" s="286" t="s">
        <v>402</v>
      </c>
      <c r="N27" s="286">
        <v>9996</v>
      </c>
      <c r="O27" s="286" t="s">
        <v>373</v>
      </c>
      <c r="P27" s="286">
        <v>30</v>
      </c>
      <c r="Q27" s="286" t="s">
        <v>374</v>
      </c>
      <c r="R27" s="288">
        <v>10000</v>
      </c>
      <c r="S27" s="286">
        <v>0</v>
      </c>
      <c r="T27" s="286">
        <v>0</v>
      </c>
      <c r="U27" s="286">
        <v>0</v>
      </c>
      <c r="V27" s="288">
        <v>10000</v>
      </c>
      <c r="W27" s="286">
        <v>0</v>
      </c>
      <c r="X27" s="286">
        <v>0</v>
      </c>
      <c r="Y27" s="286">
        <v>0</v>
      </c>
      <c r="Z27" s="286">
        <v>0</v>
      </c>
      <c r="AA27" s="286">
        <v>0</v>
      </c>
      <c r="AB27" s="286">
        <v>0</v>
      </c>
      <c r="AC27" s="286">
        <v>0</v>
      </c>
      <c r="AD27" s="286">
        <v>0</v>
      </c>
      <c r="AE27" s="288">
        <v>10000</v>
      </c>
      <c r="AF27" s="287"/>
      <c r="AG27" s="287"/>
      <c r="AH27" s="286"/>
      <c r="AI27" s="286"/>
    </row>
    <row r="28" spans="1:35" x14ac:dyDescent="0.25">
      <c r="A28">
        <v>2022</v>
      </c>
      <c r="B28">
        <v>7117</v>
      </c>
      <c r="C28" t="s">
        <v>368</v>
      </c>
      <c r="D28">
        <v>1</v>
      </c>
      <c r="E28" t="s">
        <v>369</v>
      </c>
      <c r="F28">
        <v>1</v>
      </c>
      <c r="G28" t="s">
        <v>309</v>
      </c>
      <c r="H28">
        <v>4</v>
      </c>
      <c r="I28" t="s">
        <v>378</v>
      </c>
      <c r="J28">
        <v>3</v>
      </c>
      <c r="K28" t="s">
        <v>381</v>
      </c>
      <c r="L28" s="286">
        <v>37</v>
      </c>
      <c r="M28" s="286" t="s">
        <v>403</v>
      </c>
      <c r="N28" s="286">
        <v>9996</v>
      </c>
      <c r="O28" s="286" t="s">
        <v>373</v>
      </c>
      <c r="P28" s="286">
        <v>30</v>
      </c>
      <c r="Q28" s="286" t="s">
        <v>374</v>
      </c>
      <c r="R28" s="288">
        <v>44500</v>
      </c>
      <c r="S28" s="286">
        <v>0</v>
      </c>
      <c r="T28" s="288">
        <v>2000</v>
      </c>
      <c r="U28" s="286">
        <v>0</v>
      </c>
      <c r="V28" s="288">
        <v>6000</v>
      </c>
      <c r="W28" s="288">
        <v>10000</v>
      </c>
      <c r="X28" s="286">
        <v>0</v>
      </c>
      <c r="Y28" s="288">
        <v>9000</v>
      </c>
      <c r="Z28" s="288">
        <v>1000</v>
      </c>
      <c r="AA28" s="286">
        <v>0</v>
      </c>
      <c r="AB28" s="288">
        <v>6000</v>
      </c>
      <c r="AC28" s="286">
        <v>0</v>
      </c>
      <c r="AD28" s="288">
        <v>10500</v>
      </c>
      <c r="AE28" s="288">
        <v>44500</v>
      </c>
      <c r="AF28" s="287"/>
      <c r="AG28" s="287"/>
      <c r="AH28" s="286"/>
      <c r="AI28" s="286"/>
    </row>
    <row r="29" spans="1:35" x14ac:dyDescent="0.25">
      <c r="A29">
        <v>2022</v>
      </c>
      <c r="B29">
        <v>7117</v>
      </c>
      <c r="C29" t="s">
        <v>368</v>
      </c>
      <c r="D29">
        <v>1</v>
      </c>
      <c r="E29" t="s">
        <v>369</v>
      </c>
      <c r="F29">
        <v>1</v>
      </c>
      <c r="G29" t="s">
        <v>309</v>
      </c>
      <c r="H29">
        <v>4</v>
      </c>
      <c r="I29" t="s">
        <v>378</v>
      </c>
      <c r="J29">
        <v>3</v>
      </c>
      <c r="K29" t="s">
        <v>381</v>
      </c>
      <c r="L29" s="286">
        <v>38</v>
      </c>
      <c r="M29" s="286" t="s">
        <v>404</v>
      </c>
      <c r="N29" s="286">
        <v>9996</v>
      </c>
      <c r="O29" s="286" t="s">
        <v>373</v>
      </c>
      <c r="P29" s="286">
        <v>30</v>
      </c>
      <c r="Q29" s="286" t="s">
        <v>374</v>
      </c>
      <c r="R29" s="288">
        <v>149000</v>
      </c>
      <c r="S29" s="288">
        <v>28000</v>
      </c>
      <c r="T29" s="288">
        <v>12000</v>
      </c>
      <c r="U29" s="288">
        <v>11000</v>
      </c>
      <c r="V29" s="288">
        <v>16000</v>
      </c>
      <c r="W29" s="288">
        <v>16000</v>
      </c>
      <c r="X29" s="288">
        <v>18000</v>
      </c>
      <c r="Y29" s="286">
        <v>0</v>
      </c>
      <c r="Z29" s="288">
        <v>6000</v>
      </c>
      <c r="AA29" s="288">
        <v>6000</v>
      </c>
      <c r="AB29" s="288">
        <v>4000</v>
      </c>
      <c r="AC29" s="288">
        <v>12000</v>
      </c>
      <c r="AD29" s="288">
        <v>20000</v>
      </c>
      <c r="AE29" s="288">
        <v>149000</v>
      </c>
      <c r="AF29" s="287"/>
      <c r="AG29" s="287"/>
      <c r="AH29" s="286"/>
      <c r="AI29" s="286"/>
    </row>
    <row r="30" spans="1:35" x14ac:dyDescent="0.25">
      <c r="A30">
        <v>2022</v>
      </c>
      <c r="B30">
        <v>7117</v>
      </c>
      <c r="C30" t="s">
        <v>368</v>
      </c>
      <c r="D30">
        <v>1</v>
      </c>
      <c r="E30" t="s">
        <v>369</v>
      </c>
      <c r="F30">
        <v>1</v>
      </c>
      <c r="G30" t="s">
        <v>309</v>
      </c>
      <c r="H30">
        <v>4</v>
      </c>
      <c r="I30" t="s">
        <v>378</v>
      </c>
      <c r="J30">
        <v>3</v>
      </c>
      <c r="K30" t="s">
        <v>381</v>
      </c>
      <c r="L30" s="286">
        <v>39</v>
      </c>
      <c r="M30" s="286" t="s">
        <v>405</v>
      </c>
      <c r="N30" s="286">
        <v>9996</v>
      </c>
      <c r="O30" s="286" t="s">
        <v>373</v>
      </c>
      <c r="P30" s="286">
        <v>30</v>
      </c>
      <c r="Q30" s="286" t="s">
        <v>374</v>
      </c>
      <c r="R30" s="288">
        <v>85890</v>
      </c>
      <c r="S30" s="286">
        <v>0</v>
      </c>
      <c r="T30" s="286">
        <v>0</v>
      </c>
      <c r="U30" s="288">
        <v>4000</v>
      </c>
      <c r="V30" s="286">
        <v>0</v>
      </c>
      <c r="W30" s="286">
        <v>0</v>
      </c>
      <c r="X30" s="286">
        <v>0</v>
      </c>
      <c r="Y30" s="288">
        <v>12330</v>
      </c>
      <c r="Z30" s="288">
        <v>6000</v>
      </c>
      <c r="AA30" s="288">
        <v>25560</v>
      </c>
      <c r="AB30" s="286">
        <v>0</v>
      </c>
      <c r="AC30" s="286">
        <v>0</v>
      </c>
      <c r="AD30" s="288">
        <v>8000</v>
      </c>
      <c r="AE30" s="288">
        <v>55890</v>
      </c>
      <c r="AF30" s="287"/>
      <c r="AG30" s="287"/>
      <c r="AH30" s="286"/>
      <c r="AI30" s="286"/>
    </row>
    <row r="31" spans="1:35" x14ac:dyDescent="0.25">
      <c r="A31">
        <v>2022</v>
      </c>
      <c r="B31">
        <v>7117</v>
      </c>
      <c r="C31" t="s">
        <v>368</v>
      </c>
      <c r="D31">
        <v>1</v>
      </c>
      <c r="E31" t="s">
        <v>369</v>
      </c>
      <c r="F31">
        <v>1</v>
      </c>
      <c r="G31" t="s">
        <v>309</v>
      </c>
      <c r="H31">
        <v>4</v>
      </c>
      <c r="I31" t="s">
        <v>378</v>
      </c>
      <c r="J31">
        <v>3</v>
      </c>
      <c r="K31" t="s">
        <v>381</v>
      </c>
      <c r="L31" s="286">
        <v>40</v>
      </c>
      <c r="M31" s="286" t="s">
        <v>406</v>
      </c>
      <c r="N31" s="286">
        <v>9996</v>
      </c>
      <c r="O31" s="286" t="s">
        <v>373</v>
      </c>
      <c r="P31" s="286">
        <v>30</v>
      </c>
      <c r="Q31" s="286" t="s">
        <v>374</v>
      </c>
      <c r="R31" s="286">
        <v>500</v>
      </c>
      <c r="S31" s="286">
        <v>0</v>
      </c>
      <c r="T31" s="286">
        <v>0</v>
      </c>
      <c r="U31" s="286">
        <v>0</v>
      </c>
      <c r="V31" s="286">
        <v>0</v>
      </c>
      <c r="W31" s="286">
        <v>0</v>
      </c>
      <c r="X31" s="286">
        <v>0</v>
      </c>
      <c r="Y31" s="286">
        <v>0</v>
      </c>
      <c r="Z31" s="286">
        <v>0</v>
      </c>
      <c r="AA31" s="286">
        <v>0</v>
      </c>
      <c r="AB31" s="286">
        <v>0</v>
      </c>
      <c r="AC31" s="286">
        <v>0</v>
      </c>
      <c r="AD31" s="286">
        <v>0</v>
      </c>
      <c r="AE31" s="286">
        <v>0</v>
      </c>
      <c r="AF31" s="287"/>
      <c r="AG31" s="287"/>
      <c r="AH31" s="286"/>
      <c r="AI31" s="286"/>
    </row>
    <row r="32" spans="1:35" x14ac:dyDescent="0.25">
      <c r="A32">
        <v>2022</v>
      </c>
      <c r="B32">
        <v>7117</v>
      </c>
      <c r="C32" t="s">
        <v>368</v>
      </c>
      <c r="D32">
        <v>1</v>
      </c>
      <c r="E32" t="s">
        <v>369</v>
      </c>
      <c r="F32">
        <v>1</v>
      </c>
      <c r="G32" t="s">
        <v>309</v>
      </c>
      <c r="H32">
        <v>4</v>
      </c>
      <c r="I32" t="s">
        <v>378</v>
      </c>
      <c r="J32">
        <v>3</v>
      </c>
      <c r="K32" t="s">
        <v>381</v>
      </c>
      <c r="L32" s="286">
        <v>41</v>
      </c>
      <c r="M32" s="286" t="s">
        <v>407</v>
      </c>
      <c r="N32" s="286">
        <v>9996</v>
      </c>
      <c r="O32" s="286" t="s">
        <v>373</v>
      </c>
      <c r="P32" s="286">
        <v>30</v>
      </c>
      <c r="Q32" s="286" t="s">
        <v>374</v>
      </c>
      <c r="R32" s="286">
        <v>500</v>
      </c>
      <c r="S32" s="286">
        <v>0</v>
      </c>
      <c r="T32" s="286">
        <v>0</v>
      </c>
      <c r="U32" s="286">
        <v>0</v>
      </c>
      <c r="V32" s="286">
        <v>0</v>
      </c>
      <c r="W32" s="286">
        <v>0</v>
      </c>
      <c r="X32" s="286">
        <v>0</v>
      </c>
      <c r="Y32" s="286">
        <v>0</v>
      </c>
      <c r="Z32" s="286">
        <v>0</v>
      </c>
      <c r="AA32" s="286">
        <v>0</v>
      </c>
      <c r="AB32" s="286">
        <v>0</v>
      </c>
      <c r="AC32" s="286">
        <v>0</v>
      </c>
      <c r="AD32" s="286">
        <v>0</v>
      </c>
      <c r="AE32" s="286">
        <v>0</v>
      </c>
      <c r="AF32" s="287"/>
      <c r="AG32" s="287"/>
      <c r="AH32" s="286"/>
      <c r="AI32" s="286"/>
    </row>
    <row r="33" spans="1:35" x14ac:dyDescent="0.25">
      <c r="A33">
        <v>2022</v>
      </c>
      <c r="B33">
        <v>7117</v>
      </c>
      <c r="C33" t="s">
        <v>368</v>
      </c>
      <c r="D33">
        <v>1</v>
      </c>
      <c r="E33" t="s">
        <v>369</v>
      </c>
      <c r="F33">
        <v>1</v>
      </c>
      <c r="G33" t="s">
        <v>309</v>
      </c>
      <c r="H33">
        <v>4</v>
      </c>
      <c r="I33" t="s">
        <v>378</v>
      </c>
      <c r="J33">
        <v>3</v>
      </c>
      <c r="K33" t="s">
        <v>381</v>
      </c>
      <c r="L33" s="286">
        <v>42</v>
      </c>
      <c r="M33" s="286" t="s">
        <v>408</v>
      </c>
      <c r="N33" s="286">
        <v>9996</v>
      </c>
      <c r="O33" s="286" t="s">
        <v>373</v>
      </c>
      <c r="P33" s="286">
        <v>30</v>
      </c>
      <c r="Q33" s="286" t="s">
        <v>374</v>
      </c>
      <c r="R33" s="288">
        <v>96525</v>
      </c>
      <c r="S33" s="288">
        <v>6500</v>
      </c>
      <c r="T33" s="288">
        <v>7800</v>
      </c>
      <c r="U33" s="288">
        <v>5850</v>
      </c>
      <c r="V33" s="286">
        <v>650</v>
      </c>
      <c r="W33" s="288">
        <v>14950</v>
      </c>
      <c r="X33" s="288">
        <v>5200</v>
      </c>
      <c r="Y33" s="288">
        <v>4550</v>
      </c>
      <c r="Z33" s="288">
        <v>5200</v>
      </c>
      <c r="AA33" s="288">
        <v>6500</v>
      </c>
      <c r="AB33" s="288">
        <v>3250</v>
      </c>
      <c r="AC33" s="288">
        <v>3250</v>
      </c>
      <c r="AD33" s="288">
        <v>1300</v>
      </c>
      <c r="AE33" s="288">
        <v>65000</v>
      </c>
      <c r="AF33" s="287"/>
      <c r="AG33" s="287"/>
      <c r="AH33" s="286"/>
      <c r="AI33" s="286"/>
    </row>
    <row r="34" spans="1:35" x14ac:dyDescent="0.25">
      <c r="A34">
        <v>2022</v>
      </c>
      <c r="B34">
        <v>7117</v>
      </c>
      <c r="C34" t="s">
        <v>368</v>
      </c>
      <c r="D34">
        <v>1</v>
      </c>
      <c r="E34" t="s">
        <v>369</v>
      </c>
      <c r="F34">
        <v>1</v>
      </c>
      <c r="G34" t="s">
        <v>309</v>
      </c>
      <c r="H34">
        <v>4</v>
      </c>
      <c r="I34" t="s">
        <v>378</v>
      </c>
      <c r="J34">
        <v>3</v>
      </c>
      <c r="K34" t="s">
        <v>381</v>
      </c>
      <c r="L34" s="286">
        <v>44</v>
      </c>
      <c r="M34" s="286" t="s">
        <v>409</v>
      </c>
      <c r="N34" s="286">
        <v>9996</v>
      </c>
      <c r="O34" s="286" t="s">
        <v>373</v>
      </c>
      <c r="P34" s="286">
        <v>30</v>
      </c>
      <c r="Q34" s="286" t="s">
        <v>374</v>
      </c>
      <c r="R34" s="288">
        <v>2406150</v>
      </c>
      <c r="S34" s="288">
        <v>107190</v>
      </c>
      <c r="T34" s="286">
        <v>0</v>
      </c>
      <c r="U34" s="288">
        <v>311400</v>
      </c>
      <c r="V34" s="286">
        <v>0</v>
      </c>
      <c r="W34" s="286">
        <v>0</v>
      </c>
      <c r="X34" s="286">
        <v>0</v>
      </c>
      <c r="Y34" s="288">
        <v>694110</v>
      </c>
      <c r="Z34" s="288">
        <v>298380</v>
      </c>
      <c r="AA34" s="288">
        <v>137670</v>
      </c>
      <c r="AB34" s="288">
        <v>664260</v>
      </c>
      <c r="AC34" s="288">
        <v>32190</v>
      </c>
      <c r="AD34" s="286">
        <v>0</v>
      </c>
      <c r="AE34" s="288">
        <v>2245200</v>
      </c>
      <c r="AF34" s="287"/>
      <c r="AG34" s="287"/>
      <c r="AH34" s="286"/>
      <c r="AI34" s="286"/>
    </row>
    <row r="35" spans="1:35" x14ac:dyDescent="0.25">
      <c r="A35">
        <v>2022</v>
      </c>
      <c r="B35">
        <v>7117</v>
      </c>
      <c r="C35" t="s">
        <v>368</v>
      </c>
      <c r="D35">
        <v>1</v>
      </c>
      <c r="E35" t="s">
        <v>369</v>
      </c>
      <c r="F35">
        <v>1</v>
      </c>
      <c r="G35" t="s">
        <v>309</v>
      </c>
      <c r="H35">
        <v>4</v>
      </c>
      <c r="I35" t="s">
        <v>378</v>
      </c>
      <c r="J35">
        <v>3</v>
      </c>
      <c r="K35" t="s">
        <v>381</v>
      </c>
      <c r="L35" s="286">
        <v>45</v>
      </c>
      <c r="M35" s="286" t="s">
        <v>410</v>
      </c>
      <c r="N35" s="286">
        <v>9996</v>
      </c>
      <c r="O35" s="286" t="s">
        <v>373</v>
      </c>
      <c r="P35" s="286">
        <v>30</v>
      </c>
      <c r="Q35" s="286" t="s">
        <v>374</v>
      </c>
      <c r="R35" s="288">
        <v>70500</v>
      </c>
      <c r="S35" s="286">
        <v>0</v>
      </c>
      <c r="T35" s="286">
        <v>0</v>
      </c>
      <c r="U35" s="288">
        <v>2000</v>
      </c>
      <c r="V35" s="286">
        <v>0</v>
      </c>
      <c r="W35" s="286">
        <v>0</v>
      </c>
      <c r="X35" s="286">
        <v>0</v>
      </c>
      <c r="Y35" s="286">
        <v>0</v>
      </c>
      <c r="Z35" s="288">
        <v>14500</v>
      </c>
      <c r="AA35" s="286">
        <v>0</v>
      </c>
      <c r="AB35" s="286">
        <v>0</v>
      </c>
      <c r="AC35" s="288">
        <v>19000</v>
      </c>
      <c r="AD35" s="288">
        <v>15000</v>
      </c>
      <c r="AE35" s="288">
        <v>50500</v>
      </c>
      <c r="AF35" s="287"/>
      <c r="AG35" s="287"/>
      <c r="AH35" s="286"/>
      <c r="AI35" s="286"/>
    </row>
    <row r="36" spans="1:35" x14ac:dyDescent="0.25">
      <c r="A36">
        <v>2022</v>
      </c>
      <c r="B36">
        <v>7117</v>
      </c>
      <c r="C36" t="s">
        <v>368</v>
      </c>
      <c r="D36">
        <v>1</v>
      </c>
      <c r="E36" t="s">
        <v>369</v>
      </c>
      <c r="F36">
        <v>1</v>
      </c>
      <c r="G36" t="s">
        <v>309</v>
      </c>
      <c r="H36">
        <v>4</v>
      </c>
      <c r="I36" t="s">
        <v>378</v>
      </c>
      <c r="J36">
        <v>3</v>
      </c>
      <c r="K36" t="s">
        <v>381</v>
      </c>
      <c r="L36" s="286">
        <v>47</v>
      </c>
      <c r="M36" s="286" t="s">
        <v>411</v>
      </c>
      <c r="N36" s="286">
        <v>9996</v>
      </c>
      <c r="O36" s="286" t="s">
        <v>373</v>
      </c>
      <c r="P36" s="286">
        <v>30</v>
      </c>
      <c r="Q36" s="286" t="s">
        <v>374</v>
      </c>
      <c r="R36" s="288">
        <v>95250</v>
      </c>
      <c r="S36" s="288">
        <v>6200</v>
      </c>
      <c r="T36" s="288">
        <v>5500</v>
      </c>
      <c r="U36" s="288">
        <v>2000</v>
      </c>
      <c r="V36" s="288">
        <v>9000</v>
      </c>
      <c r="W36" s="288">
        <v>23000</v>
      </c>
      <c r="X36" s="288">
        <v>4800</v>
      </c>
      <c r="Y36" s="288">
        <v>2000</v>
      </c>
      <c r="Z36" s="288">
        <v>5500</v>
      </c>
      <c r="AA36" s="286">
        <v>600</v>
      </c>
      <c r="AB36" s="288">
        <v>2700</v>
      </c>
      <c r="AC36" s="288">
        <v>5500</v>
      </c>
      <c r="AD36" s="286">
        <v>600</v>
      </c>
      <c r="AE36" s="288">
        <v>67400</v>
      </c>
      <c r="AF36" s="287"/>
      <c r="AG36" s="287"/>
      <c r="AH36" s="286"/>
      <c r="AI36" s="286"/>
    </row>
    <row r="37" spans="1:35" x14ac:dyDescent="0.25">
      <c r="A37">
        <v>2022</v>
      </c>
      <c r="B37">
        <v>7117</v>
      </c>
      <c r="C37" t="s">
        <v>368</v>
      </c>
      <c r="D37">
        <v>1</v>
      </c>
      <c r="E37" t="s">
        <v>369</v>
      </c>
      <c r="F37">
        <v>1</v>
      </c>
      <c r="G37" t="s">
        <v>309</v>
      </c>
      <c r="H37">
        <v>5</v>
      </c>
      <c r="I37" t="s">
        <v>412</v>
      </c>
      <c r="J37">
        <v>3</v>
      </c>
      <c r="K37" t="s">
        <v>413</v>
      </c>
      <c r="L37" s="286">
        <v>1</v>
      </c>
      <c r="M37" s="286" t="s">
        <v>414</v>
      </c>
      <c r="N37" s="286">
        <v>9996</v>
      </c>
      <c r="O37" s="286" t="s">
        <v>373</v>
      </c>
      <c r="P37" s="286">
        <v>30</v>
      </c>
      <c r="Q37" s="286" t="s">
        <v>374</v>
      </c>
      <c r="R37" s="286">
        <v>500</v>
      </c>
      <c r="S37" s="286">
        <v>0</v>
      </c>
      <c r="T37" s="286">
        <v>0</v>
      </c>
      <c r="U37" s="286">
        <v>0</v>
      </c>
      <c r="V37" s="286">
        <v>0</v>
      </c>
      <c r="W37" s="286">
        <v>0</v>
      </c>
      <c r="X37" s="286">
        <v>0</v>
      </c>
      <c r="Y37" s="286">
        <v>0</v>
      </c>
      <c r="Z37" s="286">
        <v>0</v>
      </c>
      <c r="AA37" s="286">
        <v>0</v>
      </c>
      <c r="AB37" s="286">
        <v>0</v>
      </c>
      <c r="AC37" s="286">
        <v>0</v>
      </c>
      <c r="AD37" s="286">
        <v>0</v>
      </c>
      <c r="AE37" s="286">
        <v>0</v>
      </c>
      <c r="AF37" s="287"/>
      <c r="AG37" s="287"/>
      <c r="AH37" s="286"/>
      <c r="AI37" s="286"/>
    </row>
    <row r="38" spans="1:35" x14ac:dyDescent="0.25">
      <c r="A38">
        <v>2022</v>
      </c>
      <c r="B38">
        <v>7117</v>
      </c>
      <c r="C38" t="s">
        <v>368</v>
      </c>
      <c r="D38">
        <v>1</v>
      </c>
      <c r="E38" t="s">
        <v>369</v>
      </c>
      <c r="F38">
        <v>1</v>
      </c>
      <c r="G38" t="s">
        <v>309</v>
      </c>
      <c r="H38">
        <v>9</v>
      </c>
      <c r="I38" t="s">
        <v>415</v>
      </c>
      <c r="J38">
        <v>1</v>
      </c>
      <c r="K38" t="s">
        <v>415</v>
      </c>
      <c r="L38" s="286">
        <v>5</v>
      </c>
      <c r="M38" s="286" t="s">
        <v>416</v>
      </c>
      <c r="N38" s="286">
        <v>9996</v>
      </c>
      <c r="O38" s="286" t="s">
        <v>373</v>
      </c>
      <c r="P38" s="286">
        <v>30</v>
      </c>
      <c r="Q38" s="286" t="s">
        <v>374</v>
      </c>
      <c r="R38" s="286">
        <v>500</v>
      </c>
      <c r="S38" s="286">
        <v>0</v>
      </c>
      <c r="T38" s="286">
        <v>0</v>
      </c>
      <c r="U38" s="286">
        <v>0</v>
      </c>
      <c r="V38" s="286">
        <v>0</v>
      </c>
      <c r="W38" s="286">
        <v>0</v>
      </c>
      <c r="X38" s="286">
        <v>0</v>
      </c>
      <c r="Y38" s="286">
        <v>0</v>
      </c>
      <c r="Z38" s="286">
        <v>0</v>
      </c>
      <c r="AA38" s="286">
        <v>0</v>
      </c>
      <c r="AB38" s="286">
        <v>0</v>
      </c>
      <c r="AC38" s="286">
        <v>0</v>
      </c>
      <c r="AD38" s="286">
        <v>0</v>
      </c>
      <c r="AE38" s="286">
        <v>0</v>
      </c>
      <c r="AF38" s="287"/>
      <c r="AG38" s="287"/>
      <c r="AH38" s="286"/>
      <c r="AI38" s="286"/>
    </row>
    <row r="39" spans="1:35" x14ac:dyDescent="0.25">
      <c r="L39" s="286"/>
      <c r="M39" s="286"/>
      <c r="N39" s="286"/>
      <c r="O39" s="286"/>
      <c r="P39" s="286"/>
      <c r="Q39" s="286"/>
      <c r="R39" s="289">
        <f t="shared" ref="R39:AE39" si="0">SUM(R2:R38)</f>
        <v>56099296</v>
      </c>
      <c r="S39" s="289">
        <f t="shared" si="0"/>
        <v>1984572.8599999999</v>
      </c>
      <c r="T39" s="289">
        <f t="shared" si="0"/>
        <v>3127168.21</v>
      </c>
      <c r="U39" s="289">
        <f t="shared" si="0"/>
        <v>6673313.6899999995</v>
      </c>
      <c r="V39" s="289">
        <f t="shared" si="0"/>
        <v>3252779.98</v>
      </c>
      <c r="W39" s="289">
        <f t="shared" si="0"/>
        <v>3470465.37</v>
      </c>
      <c r="X39" s="289">
        <f t="shared" si="0"/>
        <v>5202219.54</v>
      </c>
      <c r="Y39" s="289">
        <f t="shared" si="0"/>
        <v>3462654</v>
      </c>
      <c r="Z39" s="289">
        <f t="shared" si="0"/>
        <v>3166507.5599999996</v>
      </c>
      <c r="AA39" s="289">
        <f t="shared" si="0"/>
        <v>7335761.4500000002</v>
      </c>
      <c r="AB39" s="289">
        <f t="shared" si="0"/>
        <v>5740377.75</v>
      </c>
      <c r="AC39" s="289">
        <f t="shared" si="0"/>
        <v>7458495.8500000006</v>
      </c>
      <c r="AD39" s="289">
        <f t="shared" si="0"/>
        <v>4308688.32</v>
      </c>
      <c r="AE39" s="289">
        <f t="shared" si="0"/>
        <v>55183004.579999998</v>
      </c>
      <c r="AF39" s="287">
        <v>55283747.030000001</v>
      </c>
      <c r="AG39" s="287">
        <f>+AE39-AF39</f>
        <v>-100742.45000000298</v>
      </c>
      <c r="AH39" s="286"/>
      <c r="AI39" s="286"/>
    </row>
    <row r="40" spans="1:35" x14ac:dyDescent="0.25"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7"/>
      <c r="AG40" s="287"/>
      <c r="AH40" s="286"/>
      <c r="AI40" s="286"/>
    </row>
    <row r="41" spans="1:35" x14ac:dyDescent="0.25"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7"/>
      <c r="AG41" s="287"/>
      <c r="AH41" s="286"/>
      <c r="AI41" s="286"/>
    </row>
    <row r="42" spans="1:35" x14ac:dyDescent="0.25"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7"/>
      <c r="AG42" s="287"/>
      <c r="AH42" s="286"/>
      <c r="AI42" s="286"/>
    </row>
    <row r="43" spans="1:35" x14ac:dyDescent="0.25"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7"/>
      <c r="AG43" s="287"/>
      <c r="AH43" s="286"/>
      <c r="AI43" s="286"/>
    </row>
    <row r="44" spans="1:35" x14ac:dyDescent="0.25">
      <c r="A44">
        <v>2022</v>
      </c>
      <c r="B44">
        <v>7117</v>
      </c>
      <c r="C44" t="s">
        <v>368</v>
      </c>
      <c r="D44">
        <v>1</v>
      </c>
      <c r="E44" t="s">
        <v>369</v>
      </c>
      <c r="F44">
        <v>4</v>
      </c>
      <c r="G44" t="s">
        <v>311</v>
      </c>
      <c r="H44">
        <v>1</v>
      </c>
      <c r="I44" t="s">
        <v>326</v>
      </c>
      <c r="J44">
        <v>5</v>
      </c>
      <c r="K44" t="s">
        <v>417</v>
      </c>
      <c r="L44" s="286">
        <v>3</v>
      </c>
      <c r="M44" s="286" t="s">
        <v>418</v>
      </c>
      <c r="N44" s="286">
        <v>1955</v>
      </c>
      <c r="O44" s="286" t="s">
        <v>419</v>
      </c>
      <c r="P44" s="286">
        <v>20</v>
      </c>
      <c r="Q44" s="286" t="s">
        <v>420</v>
      </c>
      <c r="R44" s="288">
        <v>184842810</v>
      </c>
      <c r="S44" s="286">
        <v>0</v>
      </c>
      <c r="T44" s="288">
        <v>29205766</v>
      </c>
      <c r="U44" s="286">
        <v>0</v>
      </c>
      <c r="V44" s="288">
        <v>29205766</v>
      </c>
      <c r="W44" s="288">
        <v>14602883</v>
      </c>
      <c r="X44" s="288">
        <v>14602883</v>
      </c>
      <c r="Y44" s="288">
        <v>14602883</v>
      </c>
      <c r="Z44" s="288">
        <v>14602883</v>
      </c>
      <c r="AA44" s="288">
        <v>14602883</v>
      </c>
      <c r="AB44" s="288">
        <v>14602883</v>
      </c>
      <c r="AC44" s="288">
        <v>14602883</v>
      </c>
      <c r="AD44" s="288">
        <v>24211093</v>
      </c>
      <c r="AE44" s="288">
        <v>184842806</v>
      </c>
      <c r="AF44" s="287"/>
      <c r="AG44" s="287"/>
      <c r="AH44" s="286"/>
      <c r="AI44" s="286"/>
    </row>
    <row r="45" spans="1:35" x14ac:dyDescent="0.25">
      <c r="A45">
        <v>2022</v>
      </c>
      <c r="B45">
        <v>7117</v>
      </c>
      <c r="C45" t="s">
        <v>368</v>
      </c>
      <c r="D45">
        <v>1</v>
      </c>
      <c r="E45" t="s">
        <v>369</v>
      </c>
      <c r="F45">
        <v>4</v>
      </c>
      <c r="G45" t="s">
        <v>311</v>
      </c>
      <c r="H45">
        <v>1</v>
      </c>
      <c r="I45" t="s">
        <v>326</v>
      </c>
      <c r="J45">
        <v>5</v>
      </c>
      <c r="K45" t="s">
        <v>417</v>
      </c>
      <c r="L45" s="286">
        <v>4</v>
      </c>
      <c r="M45" s="286" t="s">
        <v>421</v>
      </c>
      <c r="N45" s="286">
        <v>100</v>
      </c>
      <c r="O45" s="286" t="s">
        <v>422</v>
      </c>
      <c r="P45" s="286">
        <v>10</v>
      </c>
      <c r="Q45" s="286" t="s">
        <v>422</v>
      </c>
      <c r="R45" s="288">
        <v>200000</v>
      </c>
      <c r="S45" s="286">
        <v>0</v>
      </c>
      <c r="T45" s="286">
        <v>0</v>
      </c>
      <c r="U45" s="286">
        <v>0</v>
      </c>
      <c r="V45" s="286">
        <v>0</v>
      </c>
      <c r="W45" s="286">
        <v>0</v>
      </c>
      <c r="X45" s="286">
        <v>0</v>
      </c>
      <c r="Y45" s="286">
        <v>0</v>
      </c>
      <c r="Z45" s="286">
        <v>0</v>
      </c>
      <c r="AA45" s="288">
        <v>200000</v>
      </c>
      <c r="AB45" s="286">
        <v>0</v>
      </c>
      <c r="AC45" s="286">
        <v>0</v>
      </c>
      <c r="AD45" s="286">
        <v>0</v>
      </c>
      <c r="AE45" s="288">
        <v>200000</v>
      </c>
      <c r="AF45" s="287"/>
      <c r="AG45" s="287"/>
      <c r="AH45" s="286"/>
      <c r="AI45" s="286"/>
    </row>
    <row r="46" spans="1:35" x14ac:dyDescent="0.25">
      <c r="A46">
        <v>2022</v>
      </c>
      <c r="B46">
        <v>7117</v>
      </c>
      <c r="C46" t="s">
        <v>368</v>
      </c>
      <c r="D46">
        <v>1</v>
      </c>
      <c r="E46" t="s">
        <v>369</v>
      </c>
      <c r="F46">
        <v>4</v>
      </c>
      <c r="G46" t="s">
        <v>311</v>
      </c>
      <c r="H46">
        <v>1</v>
      </c>
      <c r="I46" t="s">
        <v>326</v>
      </c>
      <c r="J46">
        <v>5</v>
      </c>
      <c r="K46" t="s">
        <v>417</v>
      </c>
      <c r="L46" s="286">
        <v>4</v>
      </c>
      <c r="M46" s="286" t="s">
        <v>421</v>
      </c>
      <c r="N46" s="286">
        <v>5011</v>
      </c>
      <c r="O46" s="286" t="s">
        <v>423</v>
      </c>
      <c r="P46" s="286">
        <v>50</v>
      </c>
      <c r="Q46" s="286" t="s">
        <v>424</v>
      </c>
      <c r="R46" s="288">
        <v>1500000</v>
      </c>
      <c r="S46" s="286">
        <v>0</v>
      </c>
      <c r="T46" s="286">
        <v>0</v>
      </c>
      <c r="U46" s="286">
        <v>0</v>
      </c>
      <c r="V46" s="286">
        <v>0</v>
      </c>
      <c r="W46" s="286">
        <v>0</v>
      </c>
      <c r="X46" s="286">
        <v>0</v>
      </c>
      <c r="Y46" s="286">
        <v>0</v>
      </c>
      <c r="Z46" s="286">
        <v>0</v>
      </c>
      <c r="AA46" s="288">
        <v>1500000</v>
      </c>
      <c r="AB46" s="286">
        <v>0</v>
      </c>
      <c r="AC46" s="286">
        <v>0</v>
      </c>
      <c r="AD46" s="286">
        <v>0</v>
      </c>
      <c r="AE46" s="288">
        <v>1500000</v>
      </c>
      <c r="AF46" s="287"/>
      <c r="AG46" s="287"/>
      <c r="AH46" s="286"/>
      <c r="AI46" s="286"/>
    </row>
    <row r="47" spans="1:35" x14ac:dyDescent="0.25">
      <c r="A47">
        <v>2022</v>
      </c>
      <c r="B47">
        <v>7117</v>
      </c>
      <c r="C47" t="s">
        <v>368</v>
      </c>
      <c r="D47">
        <v>1</v>
      </c>
      <c r="E47" t="s">
        <v>369</v>
      </c>
      <c r="F47">
        <v>4</v>
      </c>
      <c r="G47" t="s">
        <v>311</v>
      </c>
      <c r="H47">
        <v>2</v>
      </c>
      <c r="I47" t="s">
        <v>425</v>
      </c>
      <c r="J47">
        <v>5</v>
      </c>
      <c r="K47" t="s">
        <v>426</v>
      </c>
      <c r="L47" s="286">
        <v>3</v>
      </c>
      <c r="M47" s="286" t="s">
        <v>418</v>
      </c>
      <c r="N47" s="286">
        <v>1955</v>
      </c>
      <c r="O47" s="286" t="s">
        <v>419</v>
      </c>
      <c r="P47" s="286">
        <v>20</v>
      </c>
      <c r="Q47" s="286" t="s">
        <v>420</v>
      </c>
      <c r="R47" s="288">
        <v>123228540</v>
      </c>
      <c r="S47" s="286">
        <v>0</v>
      </c>
      <c r="T47" s="288">
        <v>20538090</v>
      </c>
      <c r="U47" s="286">
        <v>0</v>
      </c>
      <c r="V47" s="288">
        <v>20538090</v>
      </c>
      <c r="W47" s="288">
        <v>10269045</v>
      </c>
      <c r="X47" s="288">
        <v>10269045</v>
      </c>
      <c r="Y47" s="288">
        <v>10269045</v>
      </c>
      <c r="Z47" s="288">
        <v>10269045</v>
      </c>
      <c r="AA47" s="288">
        <v>10269045</v>
      </c>
      <c r="AB47" s="288">
        <v>10269045</v>
      </c>
      <c r="AC47" s="288">
        <v>10269045</v>
      </c>
      <c r="AD47" s="288">
        <v>10269045</v>
      </c>
      <c r="AE47" s="288">
        <v>123228540</v>
      </c>
      <c r="AF47" s="287"/>
      <c r="AG47" s="287"/>
      <c r="AH47" s="286"/>
      <c r="AI47" s="286"/>
    </row>
    <row r="48" spans="1:35" x14ac:dyDescent="0.25">
      <c r="A48">
        <v>2022</v>
      </c>
      <c r="B48">
        <v>7117</v>
      </c>
      <c r="C48" t="s">
        <v>368</v>
      </c>
      <c r="D48">
        <v>1</v>
      </c>
      <c r="E48" t="s">
        <v>369</v>
      </c>
      <c r="F48">
        <v>4</v>
      </c>
      <c r="G48" t="s">
        <v>311</v>
      </c>
      <c r="H48">
        <v>2</v>
      </c>
      <c r="I48" t="s">
        <v>425</v>
      </c>
      <c r="J48">
        <v>5</v>
      </c>
      <c r="K48" t="s">
        <v>426</v>
      </c>
      <c r="L48" s="286">
        <v>4</v>
      </c>
      <c r="M48" s="286" t="s">
        <v>421</v>
      </c>
      <c r="N48" s="286">
        <v>100</v>
      </c>
      <c r="O48" s="286" t="s">
        <v>422</v>
      </c>
      <c r="P48" s="286">
        <v>10</v>
      </c>
      <c r="Q48" s="286" t="s">
        <v>422</v>
      </c>
      <c r="R48" s="288">
        <v>6608000</v>
      </c>
      <c r="S48" s="286">
        <v>0</v>
      </c>
      <c r="T48" s="286">
        <v>0</v>
      </c>
      <c r="U48" s="286">
        <v>0</v>
      </c>
      <c r="V48" s="286">
        <v>0</v>
      </c>
      <c r="W48" s="286">
        <v>0</v>
      </c>
      <c r="X48" s="286">
        <v>0</v>
      </c>
      <c r="Y48" s="286">
        <v>0</v>
      </c>
      <c r="Z48" s="286">
        <v>0</v>
      </c>
      <c r="AA48" s="286">
        <v>0</v>
      </c>
      <c r="AB48" s="288">
        <v>6608000</v>
      </c>
      <c r="AC48" s="286">
        <v>0</v>
      </c>
      <c r="AD48" s="286">
        <v>0</v>
      </c>
      <c r="AE48" s="288">
        <v>6608000</v>
      </c>
      <c r="AF48" s="287"/>
      <c r="AG48" s="287"/>
      <c r="AH48" s="286"/>
      <c r="AI48" s="286"/>
    </row>
    <row r="49" spans="1:35" x14ac:dyDescent="0.25">
      <c r="A49">
        <v>2022</v>
      </c>
      <c r="B49">
        <v>7117</v>
      </c>
      <c r="C49" t="s">
        <v>368</v>
      </c>
      <c r="D49">
        <v>1</v>
      </c>
      <c r="E49" t="s">
        <v>369</v>
      </c>
      <c r="F49">
        <v>4</v>
      </c>
      <c r="G49" t="s">
        <v>311</v>
      </c>
      <c r="H49">
        <v>2</v>
      </c>
      <c r="I49" t="s">
        <v>425</v>
      </c>
      <c r="J49">
        <v>5</v>
      </c>
      <c r="K49" t="s">
        <v>426</v>
      </c>
      <c r="L49" s="286">
        <v>5</v>
      </c>
      <c r="M49" s="286" t="s">
        <v>427</v>
      </c>
      <c r="N49" s="286">
        <v>100</v>
      </c>
      <c r="O49" s="286" t="s">
        <v>422</v>
      </c>
      <c r="P49" s="286">
        <v>10</v>
      </c>
      <c r="Q49" s="286" t="s">
        <v>422</v>
      </c>
      <c r="R49" s="288">
        <v>37998660.700000003</v>
      </c>
      <c r="S49" s="286">
        <v>0</v>
      </c>
      <c r="T49" s="288">
        <v>18821370.530000001</v>
      </c>
      <c r="U49" s="286">
        <v>0</v>
      </c>
      <c r="V49" s="286">
        <v>0</v>
      </c>
      <c r="W49" s="286">
        <v>0</v>
      </c>
      <c r="X49" s="286">
        <v>0</v>
      </c>
      <c r="Y49" s="286">
        <v>0</v>
      </c>
      <c r="Z49" s="286">
        <v>0</v>
      </c>
      <c r="AA49" s="286">
        <v>0</v>
      </c>
      <c r="AB49" s="286">
        <v>0</v>
      </c>
      <c r="AC49" s="286">
        <v>0</v>
      </c>
      <c r="AD49" s="286">
        <v>0</v>
      </c>
      <c r="AE49" s="288">
        <v>18821370.530000001</v>
      </c>
      <c r="AF49" s="287"/>
      <c r="AG49" s="287"/>
      <c r="AH49" s="286"/>
      <c r="AI49" s="286"/>
    </row>
    <row r="50" spans="1:35" x14ac:dyDescent="0.25">
      <c r="L50" s="286"/>
      <c r="M50" s="286"/>
      <c r="N50" s="286"/>
      <c r="O50" s="286"/>
      <c r="P50" s="286"/>
      <c r="Q50" s="286"/>
      <c r="R50" s="289">
        <f>SUM(R44:R49)</f>
        <v>354378010.69999999</v>
      </c>
      <c r="S50" s="289">
        <f t="shared" ref="S50:AD50" si="1">SUM(S44:S49)</f>
        <v>0</v>
      </c>
      <c r="T50" s="289">
        <f t="shared" si="1"/>
        <v>68565226.530000001</v>
      </c>
      <c r="U50" s="289">
        <f t="shared" si="1"/>
        <v>0</v>
      </c>
      <c r="V50" s="289">
        <f t="shared" si="1"/>
        <v>49743856</v>
      </c>
      <c r="W50" s="289">
        <f t="shared" si="1"/>
        <v>24871928</v>
      </c>
      <c r="X50" s="289">
        <f t="shared" si="1"/>
        <v>24871928</v>
      </c>
      <c r="Y50" s="289">
        <f t="shared" si="1"/>
        <v>24871928</v>
      </c>
      <c r="Z50" s="289">
        <f t="shared" si="1"/>
        <v>24871928</v>
      </c>
      <c r="AA50" s="289">
        <f t="shared" si="1"/>
        <v>26571928</v>
      </c>
      <c r="AB50" s="289">
        <f t="shared" si="1"/>
        <v>31479928</v>
      </c>
      <c r="AC50" s="289">
        <f t="shared" si="1"/>
        <v>24871928</v>
      </c>
      <c r="AD50" s="289">
        <f t="shared" si="1"/>
        <v>34480138</v>
      </c>
      <c r="AE50" s="289">
        <f>SUM(AE44:AE49)</f>
        <v>335200716.52999997</v>
      </c>
      <c r="AF50" s="287"/>
      <c r="AG50" s="287"/>
      <c r="AH50" s="286"/>
      <c r="AI50" s="286"/>
    </row>
    <row r="51" spans="1:35" x14ac:dyDescent="0.25">
      <c r="L51" s="286"/>
      <c r="M51" s="286"/>
      <c r="N51" s="286"/>
      <c r="O51" s="286"/>
      <c r="P51" s="286"/>
      <c r="Q51" s="286"/>
      <c r="R51" s="288"/>
      <c r="S51" s="286"/>
      <c r="T51" s="288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8"/>
      <c r="AF51" s="287"/>
      <c r="AG51" s="287"/>
      <c r="AH51" s="286"/>
      <c r="AI51" s="286"/>
    </row>
    <row r="52" spans="1:35" x14ac:dyDescent="0.25">
      <c r="L52" s="286"/>
      <c r="M52" s="286"/>
      <c r="N52" s="286"/>
      <c r="O52" s="286"/>
      <c r="P52" s="286"/>
      <c r="Q52" s="286"/>
      <c r="R52" s="288"/>
      <c r="S52" s="286"/>
      <c r="T52" s="288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8"/>
      <c r="AF52" s="287"/>
      <c r="AG52" s="287"/>
      <c r="AH52" s="286"/>
      <c r="AI52" s="286"/>
    </row>
    <row r="53" spans="1:35" x14ac:dyDescent="0.25">
      <c r="A53">
        <v>2022</v>
      </c>
      <c r="B53">
        <v>7117</v>
      </c>
      <c r="C53" t="s">
        <v>368</v>
      </c>
      <c r="D53">
        <v>1</v>
      </c>
      <c r="E53" t="s">
        <v>369</v>
      </c>
      <c r="F53">
        <v>5</v>
      </c>
      <c r="G53" t="s">
        <v>428</v>
      </c>
      <c r="H53">
        <v>1</v>
      </c>
      <c r="I53" t="s">
        <v>429</v>
      </c>
      <c r="J53">
        <v>3</v>
      </c>
      <c r="K53" t="s">
        <v>430</v>
      </c>
      <c r="L53" s="286">
        <v>6</v>
      </c>
      <c r="M53" s="286" t="s">
        <v>431</v>
      </c>
      <c r="N53" s="286">
        <v>9995</v>
      </c>
      <c r="O53" s="286" t="s">
        <v>432</v>
      </c>
      <c r="P53" s="286">
        <v>30</v>
      </c>
      <c r="Q53" s="286" t="s">
        <v>374</v>
      </c>
      <c r="R53" s="288">
        <v>10000</v>
      </c>
      <c r="S53" s="286">
        <v>0</v>
      </c>
      <c r="T53" s="286">
        <v>0</v>
      </c>
      <c r="U53" s="286">
        <v>0</v>
      </c>
      <c r="V53" s="286">
        <v>0</v>
      </c>
      <c r="W53" s="286">
        <v>0</v>
      </c>
      <c r="X53" s="286">
        <v>0</v>
      </c>
      <c r="Y53" s="286">
        <v>0</v>
      </c>
      <c r="Z53" s="286">
        <v>0</v>
      </c>
      <c r="AA53" s="286">
        <v>0</v>
      </c>
      <c r="AB53" s="286">
        <v>0</v>
      </c>
      <c r="AC53" s="286">
        <v>0</v>
      </c>
      <c r="AD53" s="286">
        <v>0</v>
      </c>
      <c r="AE53" s="286">
        <v>0</v>
      </c>
      <c r="AF53" s="287"/>
      <c r="AG53" s="287"/>
      <c r="AH53" s="286"/>
      <c r="AI53" s="286"/>
    </row>
    <row r="54" spans="1:35" x14ac:dyDescent="0.25">
      <c r="A54">
        <v>2022</v>
      </c>
      <c r="B54">
        <v>7117</v>
      </c>
      <c r="C54" t="s">
        <v>368</v>
      </c>
      <c r="D54">
        <v>1</v>
      </c>
      <c r="E54" t="s">
        <v>369</v>
      </c>
      <c r="F54">
        <v>5</v>
      </c>
      <c r="G54" t="s">
        <v>428</v>
      </c>
      <c r="H54">
        <v>1</v>
      </c>
      <c r="I54" t="s">
        <v>429</v>
      </c>
      <c r="J54">
        <v>3</v>
      </c>
      <c r="K54" t="s">
        <v>430</v>
      </c>
      <c r="L54" s="286">
        <v>8</v>
      </c>
      <c r="M54" s="286" t="s">
        <v>433</v>
      </c>
      <c r="N54" s="286">
        <v>9995</v>
      </c>
      <c r="O54" s="286" t="s">
        <v>432</v>
      </c>
      <c r="P54" s="286">
        <v>30</v>
      </c>
      <c r="Q54" s="286" t="s">
        <v>374</v>
      </c>
      <c r="R54" s="288">
        <v>290942</v>
      </c>
      <c r="S54" s="288">
        <v>15000</v>
      </c>
      <c r="T54" s="288">
        <v>23000</v>
      </c>
      <c r="U54" s="288">
        <v>32000</v>
      </c>
      <c r="V54" s="288">
        <v>22200</v>
      </c>
      <c r="W54" s="288">
        <v>22000</v>
      </c>
      <c r="X54" s="288">
        <v>28000</v>
      </c>
      <c r="Y54" s="288">
        <v>16000</v>
      </c>
      <c r="Z54" s="288">
        <v>16000</v>
      </c>
      <c r="AA54" s="288">
        <v>18000</v>
      </c>
      <c r="AB54" s="288">
        <v>12000</v>
      </c>
      <c r="AC54" s="288">
        <v>15000</v>
      </c>
      <c r="AD54" s="288">
        <v>14000</v>
      </c>
      <c r="AE54" s="288">
        <v>233200</v>
      </c>
      <c r="AF54" s="287"/>
      <c r="AG54" s="287"/>
      <c r="AH54" s="286"/>
      <c r="AI54" s="286"/>
    </row>
    <row r="55" spans="1:35" x14ac:dyDescent="0.25">
      <c r="A55">
        <v>2022</v>
      </c>
      <c r="B55">
        <v>7117</v>
      </c>
      <c r="C55" t="s">
        <v>368</v>
      </c>
      <c r="D55">
        <v>1</v>
      </c>
      <c r="E55" t="s">
        <v>369</v>
      </c>
      <c r="F55">
        <v>5</v>
      </c>
      <c r="G55" t="s">
        <v>428</v>
      </c>
      <c r="H55">
        <v>1</v>
      </c>
      <c r="I55" t="s">
        <v>429</v>
      </c>
      <c r="J55">
        <v>3</v>
      </c>
      <c r="K55" t="s">
        <v>430</v>
      </c>
      <c r="L55" s="286">
        <v>9</v>
      </c>
      <c r="M55" s="286" t="s">
        <v>434</v>
      </c>
      <c r="N55" s="286">
        <v>9995</v>
      </c>
      <c r="O55" s="286" t="s">
        <v>432</v>
      </c>
      <c r="P55" s="286">
        <v>30</v>
      </c>
      <c r="Q55" s="286" t="s">
        <v>374</v>
      </c>
      <c r="R55" s="288">
        <v>10000000</v>
      </c>
      <c r="S55" s="288">
        <v>217527</v>
      </c>
      <c r="T55" s="288">
        <v>253518</v>
      </c>
      <c r="U55" s="288">
        <v>340072</v>
      </c>
      <c r="V55" s="288">
        <v>76776</v>
      </c>
      <c r="W55" s="288">
        <v>141626</v>
      </c>
      <c r="X55" s="288">
        <v>97889</v>
      </c>
      <c r="Y55" s="288">
        <v>292528</v>
      </c>
      <c r="Z55" s="288">
        <v>68308</v>
      </c>
      <c r="AA55" s="288">
        <v>37746</v>
      </c>
      <c r="AB55" s="288">
        <v>93718</v>
      </c>
      <c r="AC55" s="288">
        <v>162079</v>
      </c>
      <c r="AD55" s="288">
        <v>112620</v>
      </c>
      <c r="AE55" s="288">
        <v>1894407</v>
      </c>
      <c r="AF55" s="287"/>
      <c r="AG55" s="287"/>
      <c r="AH55" s="286"/>
      <c r="AI55" s="286"/>
    </row>
    <row r="56" spans="1:35" x14ac:dyDescent="0.25">
      <c r="A56">
        <v>2022</v>
      </c>
      <c r="B56">
        <v>7117</v>
      </c>
      <c r="C56" t="s">
        <v>368</v>
      </c>
      <c r="D56">
        <v>1</v>
      </c>
      <c r="E56" t="s">
        <v>369</v>
      </c>
      <c r="F56">
        <v>5</v>
      </c>
      <c r="G56" t="s">
        <v>428</v>
      </c>
      <c r="H56">
        <v>1</v>
      </c>
      <c r="I56" t="s">
        <v>429</v>
      </c>
      <c r="J56">
        <v>3</v>
      </c>
      <c r="K56" t="s">
        <v>430</v>
      </c>
      <c r="L56" s="286">
        <v>11</v>
      </c>
      <c r="M56" s="286" t="s">
        <v>435</v>
      </c>
      <c r="N56" s="286">
        <v>9995</v>
      </c>
      <c r="O56" s="286" t="s">
        <v>432</v>
      </c>
      <c r="P56" s="286">
        <v>30</v>
      </c>
      <c r="Q56" s="286" t="s">
        <v>374</v>
      </c>
      <c r="R56" s="288">
        <v>995525</v>
      </c>
      <c r="S56" s="288">
        <v>84500</v>
      </c>
      <c r="T56" s="288">
        <v>90500</v>
      </c>
      <c r="U56" s="288">
        <v>123900</v>
      </c>
      <c r="V56" s="288">
        <v>82850</v>
      </c>
      <c r="W56" s="288">
        <v>110725</v>
      </c>
      <c r="X56" s="288">
        <v>89150</v>
      </c>
      <c r="Y56" s="288">
        <v>33200</v>
      </c>
      <c r="Z56" s="288">
        <v>34575</v>
      </c>
      <c r="AA56" s="288">
        <v>117825</v>
      </c>
      <c r="AB56" s="288">
        <v>39475</v>
      </c>
      <c r="AC56" s="288">
        <v>96150</v>
      </c>
      <c r="AD56" s="288">
        <v>66550</v>
      </c>
      <c r="AE56" s="288">
        <v>969400</v>
      </c>
      <c r="AF56" s="287"/>
      <c r="AG56" s="287"/>
      <c r="AH56" s="286"/>
      <c r="AI56" s="286"/>
    </row>
    <row r="57" spans="1:35" x14ac:dyDescent="0.25">
      <c r="A57">
        <v>2022</v>
      </c>
      <c r="B57">
        <v>7117</v>
      </c>
      <c r="C57" t="s">
        <v>368</v>
      </c>
      <c r="D57">
        <v>1</v>
      </c>
      <c r="E57" t="s">
        <v>369</v>
      </c>
      <c r="F57">
        <v>5</v>
      </c>
      <c r="G57" t="s">
        <v>428</v>
      </c>
      <c r="H57">
        <v>1</v>
      </c>
      <c r="I57" t="s">
        <v>429</v>
      </c>
      <c r="J57">
        <v>3</v>
      </c>
      <c r="K57" t="s">
        <v>430</v>
      </c>
      <c r="L57" s="286">
        <v>12</v>
      </c>
      <c r="M57" s="286" t="s">
        <v>436</v>
      </c>
      <c r="N57" s="286">
        <v>9995</v>
      </c>
      <c r="O57" s="286" t="s">
        <v>432</v>
      </c>
      <c r="P57" s="286">
        <v>30</v>
      </c>
      <c r="Q57" s="286" t="s">
        <v>374</v>
      </c>
      <c r="R57" s="286">
        <v>500</v>
      </c>
      <c r="S57" s="286">
        <v>0</v>
      </c>
      <c r="T57" s="286">
        <v>0</v>
      </c>
      <c r="U57" s="286">
        <v>0</v>
      </c>
      <c r="V57" s="286">
        <v>0</v>
      </c>
      <c r="W57" s="286">
        <v>0</v>
      </c>
      <c r="X57" s="286">
        <v>0</v>
      </c>
      <c r="Y57" s="286">
        <v>0</v>
      </c>
      <c r="Z57" s="286">
        <v>0</v>
      </c>
      <c r="AA57" s="286">
        <v>0</v>
      </c>
      <c r="AB57" s="286">
        <v>0</v>
      </c>
      <c r="AC57" s="286">
        <v>0</v>
      </c>
      <c r="AD57" s="286">
        <v>0</v>
      </c>
      <c r="AE57" s="286">
        <v>0</v>
      </c>
      <c r="AF57" s="287"/>
      <c r="AG57" s="287"/>
      <c r="AH57" s="286"/>
      <c r="AI57" s="286"/>
    </row>
    <row r="58" spans="1:35" x14ac:dyDescent="0.25">
      <c r="A58">
        <v>2022</v>
      </c>
      <c r="B58">
        <v>7117</v>
      </c>
      <c r="C58" t="s">
        <v>368</v>
      </c>
      <c r="D58">
        <v>1</v>
      </c>
      <c r="E58" t="s">
        <v>369</v>
      </c>
      <c r="F58">
        <v>5</v>
      </c>
      <c r="G58" t="s">
        <v>428</v>
      </c>
      <c r="H58">
        <v>1</v>
      </c>
      <c r="I58" t="s">
        <v>429</v>
      </c>
      <c r="J58">
        <v>3</v>
      </c>
      <c r="K58" t="s">
        <v>430</v>
      </c>
      <c r="L58" s="286">
        <v>13</v>
      </c>
      <c r="M58" s="286" t="s">
        <v>437</v>
      </c>
      <c r="N58" s="286">
        <v>9995</v>
      </c>
      <c r="O58" s="286" t="s">
        <v>432</v>
      </c>
      <c r="P58" s="286">
        <v>30</v>
      </c>
      <c r="Q58" s="286" t="s">
        <v>374</v>
      </c>
      <c r="R58" s="286">
        <v>700</v>
      </c>
      <c r="S58" s="286">
        <v>200</v>
      </c>
      <c r="T58" s="286">
        <v>0</v>
      </c>
      <c r="U58" s="286">
        <v>0</v>
      </c>
      <c r="V58" s="286">
        <v>0</v>
      </c>
      <c r="W58" s="286">
        <v>500</v>
      </c>
      <c r="X58" s="286">
        <v>0</v>
      </c>
      <c r="Y58" s="286">
        <v>0</v>
      </c>
      <c r="Z58" s="286">
        <v>0</v>
      </c>
      <c r="AA58" s="286">
        <v>0</v>
      </c>
      <c r="AB58" s="286">
        <v>0</v>
      </c>
      <c r="AC58" s="286">
        <v>0</v>
      </c>
      <c r="AD58" s="286">
        <v>0</v>
      </c>
      <c r="AE58" s="286">
        <v>700</v>
      </c>
      <c r="AF58" s="287"/>
      <c r="AG58" s="287"/>
      <c r="AH58" s="286"/>
      <c r="AI58" s="286"/>
    </row>
    <row r="59" spans="1:35" x14ac:dyDescent="0.25">
      <c r="A59">
        <v>2022</v>
      </c>
      <c r="B59">
        <v>7117</v>
      </c>
      <c r="C59" t="s">
        <v>368</v>
      </c>
      <c r="D59">
        <v>1</v>
      </c>
      <c r="E59" t="s">
        <v>369</v>
      </c>
      <c r="F59">
        <v>5</v>
      </c>
      <c r="G59" t="s">
        <v>428</v>
      </c>
      <c r="H59">
        <v>1</v>
      </c>
      <c r="I59" t="s">
        <v>429</v>
      </c>
      <c r="J59">
        <v>3</v>
      </c>
      <c r="K59" t="s">
        <v>430</v>
      </c>
      <c r="L59" s="286">
        <v>14</v>
      </c>
      <c r="M59" s="286" t="s">
        <v>438</v>
      </c>
      <c r="N59" s="286">
        <v>9995</v>
      </c>
      <c r="O59" s="286" t="s">
        <v>432</v>
      </c>
      <c r="P59" s="286">
        <v>30</v>
      </c>
      <c r="Q59" s="286" t="s">
        <v>374</v>
      </c>
      <c r="R59" s="288">
        <v>838075</v>
      </c>
      <c r="S59" s="288">
        <v>92400</v>
      </c>
      <c r="T59" s="288">
        <v>59600</v>
      </c>
      <c r="U59" s="288">
        <v>73100</v>
      </c>
      <c r="V59" s="288">
        <v>47900</v>
      </c>
      <c r="W59" s="288">
        <v>59200</v>
      </c>
      <c r="X59" s="288">
        <v>46700</v>
      </c>
      <c r="Y59" s="288">
        <v>46000</v>
      </c>
      <c r="Z59" s="288">
        <v>60850</v>
      </c>
      <c r="AA59" s="288">
        <v>53787</v>
      </c>
      <c r="AB59" s="288">
        <v>37500</v>
      </c>
      <c r="AC59" s="288">
        <v>53050</v>
      </c>
      <c r="AD59" s="288">
        <v>40800</v>
      </c>
      <c r="AE59" s="288">
        <v>670887</v>
      </c>
      <c r="AF59" s="287"/>
      <c r="AG59" s="287"/>
      <c r="AH59" s="286"/>
      <c r="AI59" s="286"/>
    </row>
    <row r="60" spans="1:35" x14ac:dyDescent="0.25">
      <c r="A60">
        <v>2022</v>
      </c>
      <c r="B60">
        <v>7117</v>
      </c>
      <c r="C60" t="s">
        <v>368</v>
      </c>
      <c r="D60">
        <v>1</v>
      </c>
      <c r="E60" t="s">
        <v>369</v>
      </c>
      <c r="F60">
        <v>5</v>
      </c>
      <c r="G60" t="s">
        <v>428</v>
      </c>
      <c r="H60">
        <v>1</v>
      </c>
      <c r="I60" t="s">
        <v>429</v>
      </c>
      <c r="J60">
        <v>3</v>
      </c>
      <c r="K60" t="s">
        <v>430</v>
      </c>
      <c r="L60" s="286">
        <v>15</v>
      </c>
      <c r="M60" s="286" t="s">
        <v>439</v>
      </c>
      <c r="N60" s="286">
        <v>9995</v>
      </c>
      <c r="O60" s="286" t="s">
        <v>432</v>
      </c>
      <c r="P60" s="286">
        <v>30</v>
      </c>
      <c r="Q60" s="286" t="s">
        <v>374</v>
      </c>
      <c r="R60" s="288">
        <v>252850</v>
      </c>
      <c r="S60" s="288">
        <v>18700</v>
      </c>
      <c r="T60" s="288">
        <v>20500</v>
      </c>
      <c r="U60" s="288">
        <v>12850</v>
      </c>
      <c r="V60" s="288">
        <v>10600</v>
      </c>
      <c r="W60" s="288">
        <v>50750</v>
      </c>
      <c r="X60" s="288">
        <v>4900</v>
      </c>
      <c r="Y60" s="288">
        <v>16500</v>
      </c>
      <c r="Z60" s="288">
        <v>12700</v>
      </c>
      <c r="AA60" s="288">
        <v>25450</v>
      </c>
      <c r="AB60" s="288">
        <v>22400</v>
      </c>
      <c r="AC60" s="288">
        <v>37500</v>
      </c>
      <c r="AD60" s="288">
        <v>20000</v>
      </c>
      <c r="AE60" s="288">
        <v>252850</v>
      </c>
      <c r="AF60" s="287"/>
      <c r="AG60" s="287"/>
      <c r="AH60" s="286"/>
      <c r="AI60" s="286"/>
    </row>
    <row r="61" spans="1:35" x14ac:dyDescent="0.25">
      <c r="A61">
        <v>2022</v>
      </c>
      <c r="B61">
        <v>7117</v>
      </c>
      <c r="C61" t="s">
        <v>368</v>
      </c>
      <c r="D61">
        <v>1</v>
      </c>
      <c r="E61" t="s">
        <v>369</v>
      </c>
      <c r="F61">
        <v>5</v>
      </c>
      <c r="G61" t="s">
        <v>428</v>
      </c>
      <c r="H61">
        <v>1</v>
      </c>
      <c r="I61" t="s">
        <v>429</v>
      </c>
      <c r="J61">
        <v>3</v>
      </c>
      <c r="K61" t="s">
        <v>430</v>
      </c>
      <c r="L61" s="286">
        <v>19</v>
      </c>
      <c r="M61" s="286" t="s">
        <v>440</v>
      </c>
      <c r="N61" s="286">
        <v>9995</v>
      </c>
      <c r="O61" s="286" t="s">
        <v>432</v>
      </c>
      <c r="P61" s="286">
        <v>30</v>
      </c>
      <c r="Q61" s="286" t="s">
        <v>374</v>
      </c>
      <c r="R61" s="288">
        <v>40050</v>
      </c>
      <c r="S61" s="286">
        <v>0</v>
      </c>
      <c r="T61" s="286">
        <v>0</v>
      </c>
      <c r="U61" s="286">
        <v>0</v>
      </c>
      <c r="V61" s="286">
        <v>0</v>
      </c>
      <c r="W61" s="286">
        <v>0</v>
      </c>
      <c r="X61" s="286">
        <v>0</v>
      </c>
      <c r="Y61" s="286">
        <v>0</v>
      </c>
      <c r="Z61" s="286">
        <v>0</v>
      </c>
      <c r="AA61" s="286">
        <v>0</v>
      </c>
      <c r="AB61" s="286">
        <v>0</v>
      </c>
      <c r="AC61" s="286">
        <v>0</v>
      </c>
      <c r="AD61" s="286">
        <v>0</v>
      </c>
      <c r="AE61" s="286">
        <v>0</v>
      </c>
      <c r="AF61" s="287"/>
      <c r="AG61" s="287"/>
      <c r="AH61" s="286"/>
      <c r="AI61" s="286"/>
    </row>
    <row r="62" spans="1:35" x14ac:dyDescent="0.25">
      <c r="A62">
        <v>2022</v>
      </c>
      <c r="B62">
        <v>7117</v>
      </c>
      <c r="C62" t="s">
        <v>368</v>
      </c>
      <c r="D62">
        <v>1</v>
      </c>
      <c r="E62" t="s">
        <v>369</v>
      </c>
      <c r="F62">
        <v>5</v>
      </c>
      <c r="G62" t="s">
        <v>428</v>
      </c>
      <c r="H62">
        <v>1</v>
      </c>
      <c r="I62" t="s">
        <v>429</v>
      </c>
      <c r="J62">
        <v>3</v>
      </c>
      <c r="K62" t="s">
        <v>430</v>
      </c>
      <c r="L62" s="286">
        <v>20</v>
      </c>
      <c r="M62" s="286" t="s">
        <v>441</v>
      </c>
      <c r="N62" s="286">
        <v>9995</v>
      </c>
      <c r="O62" s="286" t="s">
        <v>432</v>
      </c>
      <c r="P62" s="286">
        <v>30</v>
      </c>
      <c r="Q62" s="286" t="s">
        <v>374</v>
      </c>
      <c r="R62" s="288">
        <v>5334975</v>
      </c>
      <c r="S62" s="288">
        <v>402710</v>
      </c>
      <c r="T62" s="288">
        <v>355630</v>
      </c>
      <c r="U62" s="288">
        <v>535970</v>
      </c>
      <c r="V62" s="288">
        <v>281495</v>
      </c>
      <c r="W62" s="288">
        <v>377730</v>
      </c>
      <c r="X62" s="288">
        <v>364735</v>
      </c>
      <c r="Y62" s="288">
        <v>408025</v>
      </c>
      <c r="Z62" s="288">
        <v>194350</v>
      </c>
      <c r="AA62" s="288">
        <v>441345</v>
      </c>
      <c r="AB62" s="288">
        <v>373425</v>
      </c>
      <c r="AC62" s="288">
        <v>284100</v>
      </c>
      <c r="AD62" s="288">
        <v>356200</v>
      </c>
      <c r="AE62" s="288">
        <v>4375715</v>
      </c>
      <c r="AF62" s="287"/>
      <c r="AG62" s="287"/>
      <c r="AH62" s="286"/>
      <c r="AI62" s="286"/>
    </row>
    <row r="63" spans="1:35" x14ac:dyDescent="0.25">
      <c r="A63">
        <v>2022</v>
      </c>
      <c r="B63">
        <v>7117</v>
      </c>
      <c r="C63" t="s">
        <v>368</v>
      </c>
      <c r="D63">
        <v>1</v>
      </c>
      <c r="E63" t="s">
        <v>369</v>
      </c>
      <c r="F63">
        <v>5</v>
      </c>
      <c r="G63" t="s">
        <v>428</v>
      </c>
      <c r="H63">
        <v>1</v>
      </c>
      <c r="I63" t="s">
        <v>429</v>
      </c>
      <c r="J63">
        <v>3</v>
      </c>
      <c r="K63" t="s">
        <v>430</v>
      </c>
      <c r="L63" s="286">
        <v>25</v>
      </c>
      <c r="M63" s="286" t="s">
        <v>442</v>
      </c>
      <c r="N63" s="286">
        <v>9995</v>
      </c>
      <c r="O63" s="286" t="s">
        <v>432</v>
      </c>
      <c r="P63" s="286">
        <v>30</v>
      </c>
      <c r="Q63" s="286" t="s">
        <v>374</v>
      </c>
      <c r="R63" s="286">
        <v>150</v>
      </c>
      <c r="S63" s="286">
        <v>0</v>
      </c>
      <c r="T63" s="286">
        <v>0</v>
      </c>
      <c r="U63" s="286">
        <v>0</v>
      </c>
      <c r="V63" s="286">
        <v>0</v>
      </c>
      <c r="W63" s="286">
        <v>0</v>
      </c>
      <c r="X63" s="286">
        <v>0</v>
      </c>
      <c r="Y63" s="286">
        <v>0</v>
      </c>
      <c r="Z63" s="286">
        <v>0</v>
      </c>
      <c r="AA63" s="286">
        <v>0</v>
      </c>
      <c r="AB63" s="286">
        <v>0</v>
      </c>
      <c r="AC63" s="286">
        <v>0</v>
      </c>
      <c r="AD63" s="286">
        <v>0</v>
      </c>
      <c r="AE63" s="286">
        <v>0</v>
      </c>
      <c r="AF63" s="287"/>
      <c r="AG63" s="287"/>
      <c r="AH63" s="286"/>
      <c r="AI63" s="286"/>
    </row>
    <row r="64" spans="1:35" x14ac:dyDescent="0.25">
      <c r="A64">
        <v>2022</v>
      </c>
      <c r="B64">
        <v>7117</v>
      </c>
      <c r="C64" t="s">
        <v>368</v>
      </c>
      <c r="D64">
        <v>1</v>
      </c>
      <c r="E64" t="s">
        <v>369</v>
      </c>
      <c r="F64">
        <v>5</v>
      </c>
      <c r="G64" t="s">
        <v>428</v>
      </c>
      <c r="H64">
        <v>1</v>
      </c>
      <c r="I64" t="s">
        <v>429</v>
      </c>
      <c r="J64">
        <v>3</v>
      </c>
      <c r="K64" t="s">
        <v>430</v>
      </c>
      <c r="L64" s="286">
        <v>99</v>
      </c>
      <c r="M64" s="286" t="s">
        <v>443</v>
      </c>
      <c r="N64" s="286">
        <v>9995</v>
      </c>
      <c r="O64" s="286" t="s">
        <v>432</v>
      </c>
      <c r="P64" s="286">
        <v>30</v>
      </c>
      <c r="Q64" s="286" t="s">
        <v>374</v>
      </c>
      <c r="R64" s="286">
        <v>500</v>
      </c>
      <c r="S64" s="286">
        <v>0</v>
      </c>
      <c r="T64" s="286">
        <v>0</v>
      </c>
      <c r="U64" s="286">
        <v>0</v>
      </c>
      <c r="V64" s="286">
        <v>0</v>
      </c>
      <c r="W64" s="286">
        <v>0</v>
      </c>
      <c r="X64" s="286">
        <v>0</v>
      </c>
      <c r="Y64" s="286">
        <v>0</v>
      </c>
      <c r="Z64" s="286">
        <v>0</v>
      </c>
      <c r="AA64" s="286">
        <v>0</v>
      </c>
      <c r="AB64" s="286">
        <v>0</v>
      </c>
      <c r="AC64" s="286">
        <v>0</v>
      </c>
      <c r="AD64" s="286">
        <v>0</v>
      </c>
      <c r="AE64" s="286">
        <v>0</v>
      </c>
      <c r="AF64" s="287"/>
      <c r="AG64" s="287"/>
      <c r="AH64" s="286"/>
      <c r="AI64" s="286"/>
    </row>
    <row r="65" spans="1:35" x14ac:dyDescent="0.25">
      <c r="A65">
        <v>2022</v>
      </c>
      <c r="B65">
        <v>7117</v>
      </c>
      <c r="C65" t="s">
        <v>368</v>
      </c>
      <c r="D65">
        <v>1</v>
      </c>
      <c r="E65" t="s">
        <v>369</v>
      </c>
      <c r="F65">
        <v>5</v>
      </c>
      <c r="G65" t="s">
        <v>428</v>
      </c>
      <c r="H65">
        <v>1</v>
      </c>
      <c r="I65" t="s">
        <v>429</v>
      </c>
      <c r="J65">
        <v>4</v>
      </c>
      <c r="K65" t="s">
        <v>444</v>
      </c>
      <c r="L65" s="286">
        <v>39</v>
      </c>
      <c r="M65" s="286" t="s">
        <v>445</v>
      </c>
      <c r="N65" s="286">
        <v>9998</v>
      </c>
      <c r="O65" s="286" t="s">
        <v>446</v>
      </c>
      <c r="P65" s="286">
        <v>30</v>
      </c>
      <c r="Q65" s="286" t="s">
        <v>374</v>
      </c>
      <c r="R65" s="288">
        <v>130183</v>
      </c>
      <c r="S65" s="286">
        <v>0</v>
      </c>
      <c r="T65" s="286">
        <v>0</v>
      </c>
      <c r="U65" s="286">
        <v>0</v>
      </c>
      <c r="V65" s="286">
        <v>0</v>
      </c>
      <c r="W65" s="286">
        <v>0</v>
      </c>
      <c r="X65" s="286">
        <v>0</v>
      </c>
      <c r="Y65" s="288">
        <v>75500</v>
      </c>
      <c r="Z65" s="286">
        <v>0</v>
      </c>
      <c r="AA65" s="286">
        <v>0</v>
      </c>
      <c r="AB65" s="288">
        <v>5000</v>
      </c>
      <c r="AC65" s="288">
        <v>25500</v>
      </c>
      <c r="AD65" s="288">
        <v>6000</v>
      </c>
      <c r="AE65" s="288">
        <v>112000</v>
      </c>
      <c r="AF65" s="287"/>
      <c r="AG65" s="287"/>
      <c r="AH65" s="286"/>
      <c r="AI65" s="286"/>
    </row>
    <row r="66" spans="1:35" x14ac:dyDescent="0.25">
      <c r="A66">
        <v>2022</v>
      </c>
      <c r="B66">
        <v>7117</v>
      </c>
      <c r="C66" t="s">
        <v>368</v>
      </c>
      <c r="D66">
        <v>1</v>
      </c>
      <c r="E66" t="s">
        <v>369</v>
      </c>
      <c r="F66">
        <v>5</v>
      </c>
      <c r="G66" t="s">
        <v>428</v>
      </c>
      <c r="H66">
        <v>1</v>
      </c>
      <c r="I66" t="s">
        <v>429</v>
      </c>
      <c r="J66">
        <v>5</v>
      </c>
      <c r="K66" t="s">
        <v>447</v>
      </c>
      <c r="L66" s="286">
        <v>1</v>
      </c>
      <c r="M66" s="286" t="s">
        <v>448</v>
      </c>
      <c r="N66" s="286">
        <v>9998</v>
      </c>
      <c r="O66" s="286" t="s">
        <v>446</v>
      </c>
      <c r="P66" s="286">
        <v>30</v>
      </c>
      <c r="Q66" s="286" t="s">
        <v>374</v>
      </c>
      <c r="R66" s="288">
        <v>939265</v>
      </c>
      <c r="S66" s="288">
        <v>32244</v>
      </c>
      <c r="T66" s="288">
        <v>87497</v>
      </c>
      <c r="U66" s="288">
        <v>61578</v>
      </c>
      <c r="V66" s="288">
        <v>84564</v>
      </c>
      <c r="W66" s="288">
        <v>96233</v>
      </c>
      <c r="X66" s="288">
        <v>42610</v>
      </c>
      <c r="Y66" s="288">
        <v>69762</v>
      </c>
      <c r="Z66" s="288">
        <v>113297</v>
      </c>
      <c r="AA66" s="288">
        <v>35224</v>
      </c>
      <c r="AB66" s="288">
        <v>60671</v>
      </c>
      <c r="AC66" s="288">
        <v>133777</v>
      </c>
      <c r="AD66" s="288">
        <v>39401</v>
      </c>
      <c r="AE66" s="288">
        <v>856858</v>
      </c>
      <c r="AF66" s="287"/>
      <c r="AG66" s="287"/>
      <c r="AH66" s="286"/>
      <c r="AI66" s="286"/>
    </row>
    <row r="67" spans="1:35" x14ac:dyDescent="0.25">
      <c r="A67">
        <v>2022</v>
      </c>
      <c r="B67">
        <v>7117</v>
      </c>
      <c r="C67" t="s">
        <v>368</v>
      </c>
      <c r="D67">
        <v>1</v>
      </c>
      <c r="E67" t="s">
        <v>369</v>
      </c>
      <c r="F67">
        <v>5</v>
      </c>
      <c r="G67" t="s">
        <v>428</v>
      </c>
      <c r="H67">
        <v>1</v>
      </c>
      <c r="I67" t="s">
        <v>429</v>
      </c>
      <c r="J67">
        <v>5</v>
      </c>
      <c r="K67" t="s">
        <v>447</v>
      </c>
      <c r="L67" s="286">
        <v>4</v>
      </c>
      <c r="M67" s="286" t="s">
        <v>449</v>
      </c>
      <c r="N67" s="286">
        <v>9998</v>
      </c>
      <c r="O67" s="286" t="s">
        <v>446</v>
      </c>
      <c r="P67" s="286">
        <v>30</v>
      </c>
      <c r="Q67" s="286" t="s">
        <v>374</v>
      </c>
      <c r="R67" s="288">
        <v>119317</v>
      </c>
      <c r="S67" s="286">
        <v>0</v>
      </c>
      <c r="T67" s="286">
        <v>0</v>
      </c>
      <c r="U67" s="286">
        <v>0</v>
      </c>
      <c r="V67" s="286">
        <v>0</v>
      </c>
      <c r="W67" s="286">
        <v>0</v>
      </c>
      <c r="X67" s="286">
        <v>0</v>
      </c>
      <c r="Y67" s="286">
        <v>0</v>
      </c>
      <c r="Z67" s="286">
        <v>0</v>
      </c>
      <c r="AA67" s="286">
        <v>0</v>
      </c>
      <c r="AB67" s="286">
        <v>0</v>
      </c>
      <c r="AC67" s="286">
        <v>0</v>
      </c>
      <c r="AD67" s="286">
        <v>0</v>
      </c>
      <c r="AE67" s="286">
        <v>0</v>
      </c>
      <c r="AF67" s="287"/>
      <c r="AG67" s="287"/>
      <c r="AH67" s="286"/>
      <c r="AI67" s="286"/>
    </row>
    <row r="68" spans="1:35" x14ac:dyDescent="0.25">
      <c r="A68">
        <v>2022</v>
      </c>
      <c r="B68">
        <v>7117</v>
      </c>
      <c r="C68" t="s">
        <v>368</v>
      </c>
      <c r="D68">
        <v>1</v>
      </c>
      <c r="E68" t="s">
        <v>369</v>
      </c>
      <c r="F68">
        <v>5</v>
      </c>
      <c r="G68" t="s">
        <v>428</v>
      </c>
      <c r="H68">
        <v>1</v>
      </c>
      <c r="I68" t="s">
        <v>429</v>
      </c>
      <c r="J68">
        <v>5</v>
      </c>
      <c r="K68" t="s">
        <v>447</v>
      </c>
      <c r="L68" s="286">
        <v>8</v>
      </c>
      <c r="M68" s="286" t="s">
        <v>450</v>
      </c>
      <c r="N68" s="286">
        <v>9998</v>
      </c>
      <c r="O68" s="286" t="s">
        <v>446</v>
      </c>
      <c r="P68" s="286">
        <v>30</v>
      </c>
      <c r="Q68" s="286" t="s">
        <v>374</v>
      </c>
      <c r="R68" s="288">
        <v>757830</v>
      </c>
      <c r="S68" s="288">
        <v>42998</v>
      </c>
      <c r="T68" s="288">
        <v>65970</v>
      </c>
      <c r="U68" s="288">
        <v>81854</v>
      </c>
      <c r="V68" s="288">
        <v>53068</v>
      </c>
      <c r="W68" s="288">
        <v>61733</v>
      </c>
      <c r="X68" s="288">
        <v>58417</v>
      </c>
      <c r="Y68" s="288">
        <v>64924</v>
      </c>
      <c r="Z68" s="288">
        <v>79631</v>
      </c>
      <c r="AA68" s="288">
        <v>53184</v>
      </c>
      <c r="AB68" s="288">
        <v>77633</v>
      </c>
      <c r="AC68" s="288">
        <v>38616</v>
      </c>
      <c r="AD68" s="288">
        <v>72542</v>
      </c>
      <c r="AE68" s="288">
        <v>750570</v>
      </c>
      <c r="AF68" s="287"/>
      <c r="AG68" s="287"/>
      <c r="AH68" s="286"/>
      <c r="AI68" s="286"/>
    </row>
    <row r="69" spans="1:35" x14ac:dyDescent="0.25">
      <c r="A69">
        <v>2022</v>
      </c>
      <c r="B69">
        <v>7117</v>
      </c>
      <c r="C69" t="s">
        <v>368</v>
      </c>
      <c r="D69">
        <v>1</v>
      </c>
      <c r="E69" t="s">
        <v>369</v>
      </c>
      <c r="F69">
        <v>5</v>
      </c>
      <c r="G69" t="s">
        <v>428</v>
      </c>
      <c r="H69">
        <v>1</v>
      </c>
      <c r="I69" t="s">
        <v>429</v>
      </c>
      <c r="J69">
        <v>5</v>
      </c>
      <c r="K69" t="s">
        <v>447</v>
      </c>
      <c r="L69" s="286">
        <v>10</v>
      </c>
      <c r="M69" s="286" t="s">
        <v>451</v>
      </c>
      <c r="N69" s="286">
        <v>9998</v>
      </c>
      <c r="O69" s="286" t="s">
        <v>446</v>
      </c>
      <c r="P69" s="286">
        <v>30</v>
      </c>
      <c r="Q69" s="286" t="s">
        <v>374</v>
      </c>
      <c r="R69" s="286">
        <v>500</v>
      </c>
      <c r="S69" s="286">
        <v>0</v>
      </c>
      <c r="T69" s="286">
        <v>0</v>
      </c>
      <c r="U69" s="286">
        <v>0</v>
      </c>
      <c r="V69" s="286">
        <v>0</v>
      </c>
      <c r="W69" s="286">
        <v>0</v>
      </c>
      <c r="X69" s="286">
        <v>0</v>
      </c>
      <c r="Y69" s="286">
        <v>0</v>
      </c>
      <c r="Z69" s="286">
        <v>0</v>
      </c>
      <c r="AA69" s="286">
        <v>0</v>
      </c>
      <c r="AB69" s="286">
        <v>0</v>
      </c>
      <c r="AC69" s="286">
        <v>0</v>
      </c>
      <c r="AD69" s="286">
        <v>0</v>
      </c>
      <c r="AE69" s="286">
        <v>0</v>
      </c>
      <c r="AF69" s="287"/>
      <c r="AG69" s="287"/>
      <c r="AH69" s="286"/>
      <c r="AI69" s="286"/>
    </row>
    <row r="70" spans="1:35" x14ac:dyDescent="0.25">
      <c r="A70">
        <v>2022</v>
      </c>
      <c r="B70">
        <v>7117</v>
      </c>
      <c r="C70" t="s">
        <v>368</v>
      </c>
      <c r="D70">
        <v>1</v>
      </c>
      <c r="E70" t="s">
        <v>369</v>
      </c>
      <c r="F70">
        <v>5</v>
      </c>
      <c r="G70" t="s">
        <v>428</v>
      </c>
      <c r="H70">
        <v>1</v>
      </c>
      <c r="I70" t="s">
        <v>429</v>
      </c>
      <c r="J70">
        <v>5</v>
      </c>
      <c r="K70" t="s">
        <v>447</v>
      </c>
      <c r="L70" s="286">
        <v>11</v>
      </c>
      <c r="M70" s="286" t="s">
        <v>452</v>
      </c>
      <c r="N70" s="286">
        <v>9998</v>
      </c>
      <c r="O70" s="286" t="s">
        <v>446</v>
      </c>
      <c r="P70" s="286">
        <v>30</v>
      </c>
      <c r="Q70" s="286" t="s">
        <v>374</v>
      </c>
      <c r="R70" s="288">
        <v>15000</v>
      </c>
      <c r="S70" s="286">
        <v>0</v>
      </c>
      <c r="T70" s="286">
        <v>0</v>
      </c>
      <c r="U70" s="286">
        <v>0</v>
      </c>
      <c r="V70" s="286">
        <v>0</v>
      </c>
      <c r="W70" s="286">
        <v>0</v>
      </c>
      <c r="X70" s="286">
        <v>0</v>
      </c>
      <c r="Y70" s="286">
        <v>0</v>
      </c>
      <c r="Z70" s="286">
        <v>0</v>
      </c>
      <c r="AA70" s="286">
        <v>0</v>
      </c>
      <c r="AB70" s="286">
        <v>0</v>
      </c>
      <c r="AC70" s="286">
        <v>0</v>
      </c>
      <c r="AD70" s="286">
        <v>0</v>
      </c>
      <c r="AE70" s="286">
        <v>0</v>
      </c>
      <c r="AF70" s="287"/>
      <c r="AG70" s="287"/>
      <c r="AH70" s="286"/>
      <c r="AI70" s="286"/>
    </row>
    <row r="71" spans="1:35" x14ac:dyDescent="0.25">
      <c r="A71">
        <v>2022</v>
      </c>
      <c r="B71">
        <v>7117</v>
      </c>
      <c r="C71" t="s">
        <v>368</v>
      </c>
      <c r="D71">
        <v>1</v>
      </c>
      <c r="E71" t="s">
        <v>369</v>
      </c>
      <c r="F71">
        <v>5</v>
      </c>
      <c r="G71" t="s">
        <v>428</v>
      </c>
      <c r="H71">
        <v>1</v>
      </c>
      <c r="I71" t="s">
        <v>429</v>
      </c>
      <c r="J71">
        <v>5</v>
      </c>
      <c r="K71" t="s">
        <v>447</v>
      </c>
      <c r="L71" s="286">
        <v>14</v>
      </c>
      <c r="M71" s="286" t="s">
        <v>453</v>
      </c>
      <c r="N71" s="286">
        <v>9998</v>
      </c>
      <c r="O71" s="286" t="s">
        <v>446</v>
      </c>
      <c r="P71" s="286">
        <v>30</v>
      </c>
      <c r="Q71" s="286" t="s">
        <v>374</v>
      </c>
      <c r="R71" s="286">
        <v>500</v>
      </c>
      <c r="S71" s="286">
        <v>0</v>
      </c>
      <c r="T71" s="286">
        <v>0</v>
      </c>
      <c r="U71" s="286">
        <v>0</v>
      </c>
      <c r="V71" s="286">
        <v>0</v>
      </c>
      <c r="W71" s="286">
        <v>0</v>
      </c>
      <c r="X71" s="286">
        <v>0</v>
      </c>
      <c r="Y71" s="286">
        <v>0</v>
      </c>
      <c r="Z71" s="286">
        <v>0</v>
      </c>
      <c r="AA71" s="286">
        <v>0</v>
      </c>
      <c r="AB71" s="286">
        <v>0</v>
      </c>
      <c r="AC71" s="286">
        <v>0</v>
      </c>
      <c r="AD71" s="286">
        <v>0</v>
      </c>
      <c r="AE71" s="286">
        <v>0</v>
      </c>
      <c r="AF71" s="287"/>
      <c r="AG71" s="287"/>
      <c r="AH71" s="286"/>
      <c r="AI71" s="286"/>
    </row>
    <row r="72" spans="1:35" x14ac:dyDescent="0.25">
      <c r="A72">
        <v>2022</v>
      </c>
      <c r="B72">
        <v>7117</v>
      </c>
      <c r="C72" t="s">
        <v>368</v>
      </c>
      <c r="D72">
        <v>1</v>
      </c>
      <c r="E72" t="s">
        <v>369</v>
      </c>
      <c r="F72">
        <v>5</v>
      </c>
      <c r="G72" t="s">
        <v>428</v>
      </c>
      <c r="H72">
        <v>1</v>
      </c>
      <c r="I72" t="s">
        <v>429</v>
      </c>
      <c r="J72">
        <v>5</v>
      </c>
      <c r="K72" t="s">
        <v>447</v>
      </c>
      <c r="L72" s="286">
        <v>16</v>
      </c>
      <c r="M72" s="286" t="s">
        <v>454</v>
      </c>
      <c r="N72" s="286">
        <v>9998</v>
      </c>
      <c r="O72" s="286" t="s">
        <v>446</v>
      </c>
      <c r="P72" s="286">
        <v>30</v>
      </c>
      <c r="Q72" s="286" t="s">
        <v>374</v>
      </c>
      <c r="R72" s="288">
        <v>115650</v>
      </c>
      <c r="S72" s="288">
        <v>6000</v>
      </c>
      <c r="T72" s="288">
        <v>3600</v>
      </c>
      <c r="U72" s="288">
        <v>11400</v>
      </c>
      <c r="V72" s="288">
        <v>7200</v>
      </c>
      <c r="W72" s="288">
        <v>15750</v>
      </c>
      <c r="X72" s="288">
        <v>5850</v>
      </c>
      <c r="Y72" s="288">
        <v>11400</v>
      </c>
      <c r="Z72" s="288">
        <v>7350</v>
      </c>
      <c r="AA72" s="288">
        <v>13800</v>
      </c>
      <c r="AB72" s="288">
        <v>10050</v>
      </c>
      <c r="AC72" s="286">
        <v>0</v>
      </c>
      <c r="AD72" s="288">
        <v>23250</v>
      </c>
      <c r="AE72" s="288">
        <v>115650</v>
      </c>
      <c r="AF72" s="287"/>
      <c r="AG72" s="287"/>
      <c r="AH72" s="286"/>
      <c r="AI72" s="286"/>
    </row>
    <row r="73" spans="1:35" x14ac:dyDescent="0.25">
      <c r="A73">
        <v>2022</v>
      </c>
      <c r="B73">
        <v>7117</v>
      </c>
      <c r="C73" t="s">
        <v>368</v>
      </c>
      <c r="D73">
        <v>1</v>
      </c>
      <c r="E73" t="s">
        <v>369</v>
      </c>
      <c r="F73">
        <v>5</v>
      </c>
      <c r="G73" t="s">
        <v>428</v>
      </c>
      <c r="H73">
        <v>1</v>
      </c>
      <c r="I73" t="s">
        <v>429</v>
      </c>
      <c r="J73">
        <v>5</v>
      </c>
      <c r="K73" t="s">
        <v>447</v>
      </c>
      <c r="L73" s="286">
        <v>19</v>
      </c>
      <c r="M73" s="286" t="s">
        <v>455</v>
      </c>
      <c r="N73" s="286">
        <v>9998</v>
      </c>
      <c r="O73" s="286" t="s">
        <v>446</v>
      </c>
      <c r="P73" s="286">
        <v>30</v>
      </c>
      <c r="Q73" s="286" t="s">
        <v>374</v>
      </c>
      <c r="R73" s="286">
        <v>500</v>
      </c>
      <c r="S73" s="286">
        <v>0</v>
      </c>
      <c r="T73" s="286">
        <v>0</v>
      </c>
      <c r="U73" s="286">
        <v>0</v>
      </c>
      <c r="V73" s="286">
        <v>0</v>
      </c>
      <c r="W73" s="286">
        <v>0</v>
      </c>
      <c r="X73" s="286">
        <v>0</v>
      </c>
      <c r="Y73" s="286">
        <v>0</v>
      </c>
      <c r="Z73" s="286">
        <v>0</v>
      </c>
      <c r="AA73" s="286">
        <v>0</v>
      </c>
      <c r="AB73" s="286">
        <v>0</v>
      </c>
      <c r="AC73" s="286">
        <v>0</v>
      </c>
      <c r="AD73" s="286">
        <v>0</v>
      </c>
      <c r="AE73" s="286">
        <v>0</v>
      </c>
      <c r="AF73" s="287"/>
      <c r="AG73" s="287"/>
      <c r="AH73" s="286"/>
      <c r="AI73" s="286"/>
    </row>
    <row r="74" spans="1:35" x14ac:dyDescent="0.25">
      <c r="A74">
        <v>2022</v>
      </c>
      <c r="B74">
        <v>7117</v>
      </c>
      <c r="C74" t="s">
        <v>368</v>
      </c>
      <c r="D74">
        <v>1</v>
      </c>
      <c r="E74" t="s">
        <v>369</v>
      </c>
      <c r="F74">
        <v>5</v>
      </c>
      <c r="G74" t="s">
        <v>428</v>
      </c>
      <c r="H74">
        <v>1</v>
      </c>
      <c r="I74" t="s">
        <v>429</v>
      </c>
      <c r="J74">
        <v>6</v>
      </c>
      <c r="K74" t="s">
        <v>456</v>
      </c>
      <c r="L74" s="286">
        <v>3</v>
      </c>
      <c r="M74" s="286" t="s">
        <v>457</v>
      </c>
      <c r="N74" s="286">
        <v>9998</v>
      </c>
      <c r="O74" s="286" t="s">
        <v>446</v>
      </c>
      <c r="P74" s="286">
        <v>30</v>
      </c>
      <c r="Q74" s="286" t="s">
        <v>374</v>
      </c>
      <c r="R74" s="288">
        <v>3750</v>
      </c>
      <c r="S74" s="286">
        <v>0</v>
      </c>
      <c r="T74" s="286">
        <v>0</v>
      </c>
      <c r="U74" s="286">
        <v>0</v>
      </c>
      <c r="V74" s="286">
        <v>0</v>
      </c>
      <c r="W74" s="286">
        <v>0</v>
      </c>
      <c r="X74" s="286">
        <v>0</v>
      </c>
      <c r="Y74" s="286">
        <v>0</v>
      </c>
      <c r="Z74" s="286">
        <v>0</v>
      </c>
      <c r="AA74" s="286">
        <v>0</v>
      </c>
      <c r="AB74" s="286">
        <v>0</v>
      </c>
      <c r="AC74" s="286">
        <v>0</v>
      </c>
      <c r="AD74" s="286">
        <v>0</v>
      </c>
      <c r="AE74" s="286">
        <v>0</v>
      </c>
      <c r="AF74" s="287"/>
      <c r="AG74" s="287"/>
      <c r="AH74" s="286"/>
      <c r="AI74" s="286"/>
    </row>
    <row r="75" spans="1:35" x14ac:dyDescent="0.25">
      <c r="A75">
        <v>2022</v>
      </c>
      <c r="B75">
        <v>7117</v>
      </c>
      <c r="C75" t="s">
        <v>368</v>
      </c>
      <c r="D75">
        <v>1</v>
      </c>
      <c r="E75" t="s">
        <v>369</v>
      </c>
      <c r="F75">
        <v>6</v>
      </c>
      <c r="G75" t="s">
        <v>315</v>
      </c>
      <c r="H75">
        <v>1</v>
      </c>
      <c r="I75" t="s">
        <v>458</v>
      </c>
      <c r="J75">
        <v>3</v>
      </c>
      <c r="K75" t="s">
        <v>459</v>
      </c>
      <c r="L75" s="286">
        <v>5</v>
      </c>
      <c r="M75" s="286" t="s">
        <v>460</v>
      </c>
      <c r="N75" s="286">
        <v>9998</v>
      </c>
      <c r="O75" s="286" t="s">
        <v>446</v>
      </c>
      <c r="P75" s="286">
        <v>30</v>
      </c>
      <c r="Q75" s="286" t="s">
        <v>374</v>
      </c>
      <c r="R75" s="288">
        <v>4652308</v>
      </c>
      <c r="S75" s="288">
        <v>237571</v>
      </c>
      <c r="T75" s="288">
        <v>253309.16</v>
      </c>
      <c r="U75" s="288">
        <v>331225</v>
      </c>
      <c r="V75" s="288">
        <v>219198</v>
      </c>
      <c r="W75" s="288">
        <v>209460</v>
      </c>
      <c r="X75" s="288">
        <v>203401.28</v>
      </c>
      <c r="Y75" s="288">
        <v>239166</v>
      </c>
      <c r="Z75" s="288">
        <v>474022</v>
      </c>
      <c r="AA75" s="288">
        <v>154072</v>
      </c>
      <c r="AB75" s="288">
        <v>100528</v>
      </c>
      <c r="AC75" s="288">
        <v>173870</v>
      </c>
      <c r="AD75" s="288">
        <v>65197</v>
      </c>
      <c r="AE75" s="288">
        <v>2661019.44</v>
      </c>
      <c r="AF75" s="287"/>
      <c r="AG75" s="287">
        <f>+AE66+AE75+AE76</f>
        <v>5162447.4399999995</v>
      </c>
      <c r="AH75" s="286"/>
      <c r="AI75" s="286"/>
    </row>
    <row r="76" spans="1:35" x14ac:dyDescent="0.25">
      <c r="A76">
        <v>2022</v>
      </c>
      <c r="B76">
        <v>7117</v>
      </c>
      <c r="C76" t="s">
        <v>368</v>
      </c>
      <c r="D76">
        <v>1</v>
      </c>
      <c r="E76" t="s">
        <v>369</v>
      </c>
      <c r="F76">
        <v>6</v>
      </c>
      <c r="G76" t="s">
        <v>315</v>
      </c>
      <c r="H76">
        <v>1</v>
      </c>
      <c r="I76" t="s">
        <v>458</v>
      </c>
      <c r="J76">
        <v>3</v>
      </c>
      <c r="K76" t="s">
        <v>459</v>
      </c>
      <c r="L76" s="286">
        <v>7</v>
      </c>
      <c r="M76" s="286" t="s">
        <v>461</v>
      </c>
      <c r="N76" s="286">
        <v>9998</v>
      </c>
      <c r="O76" s="286" t="s">
        <v>446</v>
      </c>
      <c r="P76" s="286">
        <v>30</v>
      </c>
      <c r="Q76" s="286" t="s">
        <v>374</v>
      </c>
      <c r="R76" s="288">
        <v>1644570</v>
      </c>
      <c r="S76" s="288">
        <v>164060</v>
      </c>
      <c r="T76" s="288">
        <v>162800</v>
      </c>
      <c r="U76" s="288">
        <v>188100</v>
      </c>
      <c r="V76" s="288">
        <v>130680</v>
      </c>
      <c r="W76" s="288">
        <v>176000</v>
      </c>
      <c r="X76" s="288">
        <v>139100</v>
      </c>
      <c r="Y76" s="288">
        <v>141490</v>
      </c>
      <c r="Z76" s="288">
        <v>150400</v>
      </c>
      <c r="AA76" s="288">
        <v>90200</v>
      </c>
      <c r="AB76" s="288">
        <v>71340</v>
      </c>
      <c r="AC76" s="288">
        <v>132500</v>
      </c>
      <c r="AD76" s="288">
        <v>97900</v>
      </c>
      <c r="AE76" s="288">
        <v>1644570</v>
      </c>
      <c r="AF76" s="287"/>
      <c r="AG76" s="287"/>
      <c r="AH76" s="286"/>
      <c r="AI76" s="286"/>
    </row>
    <row r="77" spans="1:35" x14ac:dyDescent="0.25">
      <c r="L77" s="286"/>
      <c r="M77" s="286"/>
      <c r="N77" s="286"/>
      <c r="O77" s="286"/>
      <c r="P77" s="286"/>
      <c r="Q77" s="286"/>
      <c r="R77" s="289">
        <f>SUM(R53:R76)</f>
        <v>26143640</v>
      </c>
      <c r="S77" s="289">
        <f t="shared" ref="S77:AD77" si="2">SUM(S53:S76)</f>
        <v>1313910</v>
      </c>
      <c r="T77" s="289">
        <f t="shared" si="2"/>
        <v>1375924.16</v>
      </c>
      <c r="U77" s="289">
        <f t="shared" si="2"/>
        <v>1792049</v>
      </c>
      <c r="V77" s="289">
        <f t="shared" si="2"/>
        <v>1016531</v>
      </c>
      <c r="W77" s="289">
        <f t="shared" si="2"/>
        <v>1321707</v>
      </c>
      <c r="X77" s="289">
        <f t="shared" si="2"/>
        <v>1080752.28</v>
      </c>
      <c r="Y77" s="289">
        <f t="shared" si="2"/>
        <v>1414495</v>
      </c>
      <c r="Z77" s="289">
        <f t="shared" si="2"/>
        <v>1211483</v>
      </c>
      <c r="AA77" s="289">
        <f t="shared" si="2"/>
        <v>1040633</v>
      </c>
      <c r="AB77" s="289">
        <f t="shared" si="2"/>
        <v>903740</v>
      </c>
      <c r="AC77" s="289">
        <f t="shared" si="2"/>
        <v>1152142</v>
      </c>
      <c r="AD77" s="289">
        <f t="shared" si="2"/>
        <v>914460</v>
      </c>
      <c r="AE77" s="289">
        <f>SUM(AE53:AE76)</f>
        <v>14537826.439999999</v>
      </c>
      <c r="AF77" s="287">
        <v>10250716.529999999</v>
      </c>
      <c r="AG77" s="287">
        <f>+AE77-AF77</f>
        <v>4287109.91</v>
      </c>
      <c r="AH77" s="286"/>
      <c r="AI77" s="286"/>
    </row>
    <row r="78" spans="1:35" x14ac:dyDescent="0.25">
      <c r="L78" s="286"/>
      <c r="M78" s="286"/>
      <c r="N78" s="286"/>
      <c r="O78" s="286"/>
      <c r="P78" s="286"/>
      <c r="Q78" s="286"/>
      <c r="R78" s="289"/>
      <c r="S78" s="289"/>
      <c r="T78" s="289"/>
      <c r="U78" s="289"/>
      <c r="V78" s="289"/>
      <c r="W78" s="289"/>
      <c r="X78" s="289"/>
      <c r="Y78" s="289"/>
      <c r="Z78" s="289"/>
      <c r="AA78" s="289"/>
      <c r="AB78" s="289"/>
      <c r="AC78" s="289"/>
      <c r="AD78" s="289"/>
      <c r="AE78" s="289"/>
      <c r="AF78" s="287"/>
      <c r="AG78" s="287"/>
      <c r="AH78" s="286"/>
      <c r="AI78" s="286"/>
    </row>
    <row r="79" spans="1:35" x14ac:dyDescent="0.25">
      <c r="L79" s="286"/>
      <c r="M79" s="286"/>
      <c r="N79" s="286"/>
      <c r="O79" s="286"/>
      <c r="P79" s="286"/>
      <c r="Q79" s="286"/>
      <c r="R79" s="289"/>
      <c r="S79" s="289"/>
      <c r="T79" s="289"/>
      <c r="U79" s="289"/>
      <c r="V79" s="289"/>
      <c r="W79" s="289"/>
      <c r="X79" s="289"/>
      <c r="Y79" s="289"/>
      <c r="Z79" s="289"/>
      <c r="AA79" s="289"/>
      <c r="AB79" s="289"/>
      <c r="AC79" s="289"/>
      <c r="AD79" s="289"/>
      <c r="AE79" s="289"/>
      <c r="AF79" s="287"/>
      <c r="AG79" s="287"/>
      <c r="AH79" s="286"/>
      <c r="AI79" s="286"/>
    </row>
    <row r="80" spans="1:35" x14ac:dyDescent="0.25">
      <c r="L80" s="286"/>
      <c r="M80" s="286"/>
      <c r="N80" s="286"/>
      <c r="O80" s="286"/>
      <c r="P80" s="286"/>
      <c r="Q80" s="286"/>
      <c r="R80" s="289"/>
      <c r="S80" s="289"/>
      <c r="T80" s="289"/>
      <c r="U80" s="289"/>
      <c r="V80" s="289"/>
      <c r="W80" s="289"/>
      <c r="X80" s="289"/>
      <c r="Y80" s="289"/>
      <c r="Z80" s="289"/>
      <c r="AA80" s="289"/>
      <c r="AB80" s="289"/>
      <c r="AC80" s="289"/>
      <c r="AD80" s="289"/>
      <c r="AE80" s="289"/>
      <c r="AF80" s="287"/>
      <c r="AG80" s="287"/>
      <c r="AH80" s="286"/>
      <c r="AI80" s="286"/>
    </row>
    <row r="81" spans="1:35" x14ac:dyDescent="0.25">
      <c r="L81" s="286"/>
      <c r="M81" s="286"/>
      <c r="N81" s="286"/>
      <c r="O81" s="286"/>
      <c r="P81" s="286"/>
      <c r="Q81" s="286"/>
      <c r="R81" s="289"/>
      <c r="S81" s="289"/>
      <c r="T81" s="289"/>
      <c r="U81" s="289"/>
      <c r="V81" s="289"/>
      <c r="W81" s="289"/>
      <c r="X81" s="289"/>
      <c r="Y81" s="289"/>
      <c r="Z81" s="289"/>
      <c r="AA81" s="289"/>
      <c r="AB81" s="289"/>
      <c r="AC81" s="289"/>
      <c r="AD81" s="289"/>
      <c r="AE81" s="289"/>
      <c r="AF81" s="287"/>
      <c r="AG81" s="287"/>
      <c r="AH81" s="286"/>
      <c r="AI81" s="286"/>
    </row>
    <row r="82" spans="1:35" x14ac:dyDescent="0.25">
      <c r="A82">
        <v>2022</v>
      </c>
      <c r="B82">
        <v>7117</v>
      </c>
      <c r="C82" t="s">
        <v>368</v>
      </c>
      <c r="D82">
        <v>1</v>
      </c>
      <c r="E82" t="s">
        <v>369</v>
      </c>
      <c r="F82">
        <v>1</v>
      </c>
      <c r="G82" t="s">
        <v>309</v>
      </c>
      <c r="H82">
        <v>3</v>
      </c>
      <c r="I82" t="s">
        <v>370</v>
      </c>
      <c r="J82">
        <v>2</v>
      </c>
      <c r="K82" t="s">
        <v>462</v>
      </c>
      <c r="L82" s="286">
        <v>15</v>
      </c>
      <c r="M82" s="286" t="s">
        <v>463</v>
      </c>
      <c r="N82" s="286">
        <v>9996</v>
      </c>
      <c r="O82" s="286" t="s">
        <v>373</v>
      </c>
      <c r="P82" s="286">
        <v>30</v>
      </c>
      <c r="Q82" s="286" t="s">
        <v>374</v>
      </c>
      <c r="R82" s="286">
        <v>0</v>
      </c>
      <c r="S82" s="286">
        <v>0</v>
      </c>
      <c r="T82" s="286">
        <v>0</v>
      </c>
      <c r="U82" s="286">
        <v>0</v>
      </c>
      <c r="V82" s="286">
        <v>0</v>
      </c>
      <c r="W82" s="286">
        <v>0</v>
      </c>
      <c r="X82" s="286">
        <v>0</v>
      </c>
      <c r="Y82" s="286">
        <v>0</v>
      </c>
      <c r="Z82" s="286">
        <v>0</v>
      </c>
      <c r="AA82" s="286">
        <v>0</v>
      </c>
      <c r="AB82" s="286">
        <v>0</v>
      </c>
      <c r="AC82" s="286">
        <v>0</v>
      </c>
      <c r="AD82" s="286">
        <v>0</v>
      </c>
      <c r="AE82" s="286">
        <v>0</v>
      </c>
      <c r="AF82" s="287"/>
      <c r="AG82" s="287"/>
      <c r="AH82" s="286"/>
      <c r="AI82" s="286"/>
    </row>
    <row r="83" spans="1:35" x14ac:dyDescent="0.25">
      <c r="A83">
        <v>2022</v>
      </c>
      <c r="B83">
        <v>7117</v>
      </c>
      <c r="C83" t="s">
        <v>368</v>
      </c>
      <c r="D83">
        <v>1</v>
      </c>
      <c r="E83" t="s">
        <v>369</v>
      </c>
      <c r="F83">
        <v>1</v>
      </c>
      <c r="G83" t="s">
        <v>309</v>
      </c>
      <c r="H83">
        <v>3</v>
      </c>
      <c r="I83" t="s">
        <v>370</v>
      </c>
      <c r="J83">
        <v>2</v>
      </c>
      <c r="K83" t="s">
        <v>462</v>
      </c>
      <c r="L83" s="286">
        <v>17</v>
      </c>
      <c r="M83" s="286" t="s">
        <v>464</v>
      </c>
      <c r="N83" s="286">
        <v>9996</v>
      </c>
      <c r="O83" s="286" t="s">
        <v>373</v>
      </c>
      <c r="P83" s="286">
        <v>30</v>
      </c>
      <c r="Q83" s="286" t="s">
        <v>374</v>
      </c>
      <c r="R83" s="286">
        <v>0</v>
      </c>
      <c r="S83" s="286">
        <v>0</v>
      </c>
      <c r="T83" s="286">
        <v>0</v>
      </c>
      <c r="U83" s="286">
        <v>0</v>
      </c>
      <c r="V83" s="286">
        <v>0</v>
      </c>
      <c r="W83" s="286">
        <v>0</v>
      </c>
      <c r="X83" s="286">
        <v>0</v>
      </c>
      <c r="Y83" s="286">
        <v>0</v>
      </c>
      <c r="Z83" s="286">
        <v>0</v>
      </c>
      <c r="AA83" s="286">
        <v>0</v>
      </c>
      <c r="AB83" s="286">
        <v>0</v>
      </c>
      <c r="AC83" s="286">
        <v>0</v>
      </c>
      <c r="AD83" s="286">
        <v>0</v>
      </c>
      <c r="AE83" s="286">
        <v>0</v>
      </c>
      <c r="AF83" s="287"/>
      <c r="AG83" s="287"/>
      <c r="AH83" s="286"/>
      <c r="AI83" s="286"/>
    </row>
    <row r="84" spans="1:35" x14ac:dyDescent="0.25">
      <c r="A84">
        <v>2022</v>
      </c>
      <c r="B84">
        <v>7117</v>
      </c>
      <c r="C84" t="s">
        <v>368</v>
      </c>
      <c r="D84">
        <v>1</v>
      </c>
      <c r="E84" t="s">
        <v>369</v>
      </c>
      <c r="F84">
        <v>1</v>
      </c>
      <c r="G84" t="s">
        <v>309</v>
      </c>
      <c r="H84">
        <v>9</v>
      </c>
      <c r="I84" t="s">
        <v>415</v>
      </c>
      <c r="J84">
        <v>1</v>
      </c>
      <c r="K84" t="s">
        <v>415</v>
      </c>
      <c r="L84" s="286">
        <v>4</v>
      </c>
      <c r="M84" s="286" t="s">
        <v>465</v>
      </c>
      <c r="N84" s="286">
        <v>9996</v>
      </c>
      <c r="O84" s="286" t="s">
        <v>373</v>
      </c>
      <c r="P84" s="286">
        <v>30</v>
      </c>
      <c r="Q84" s="286" t="s">
        <v>374</v>
      </c>
      <c r="R84" s="288">
        <v>90713</v>
      </c>
      <c r="S84" s="286">
        <v>500</v>
      </c>
      <c r="T84" s="288">
        <v>1000</v>
      </c>
      <c r="U84" s="286">
        <v>500</v>
      </c>
      <c r="V84" s="288">
        <v>38212.449999999997</v>
      </c>
      <c r="W84" s="288">
        <v>16000</v>
      </c>
      <c r="X84" s="288">
        <v>9500</v>
      </c>
      <c r="Y84" s="286">
        <v>0</v>
      </c>
      <c r="Z84" s="288">
        <v>25000</v>
      </c>
      <c r="AA84" s="286">
        <v>0</v>
      </c>
      <c r="AB84" s="286">
        <v>0</v>
      </c>
      <c r="AC84" s="286">
        <v>0</v>
      </c>
      <c r="AD84" s="286">
        <v>0</v>
      </c>
      <c r="AE84" s="288">
        <v>90712.45</v>
      </c>
      <c r="AF84" s="287"/>
      <c r="AG84" s="287"/>
      <c r="AH84" s="286"/>
      <c r="AI84" s="286"/>
    </row>
    <row r="85" spans="1:35" x14ac:dyDescent="0.25">
      <c r="A85">
        <v>2022</v>
      </c>
      <c r="B85">
        <v>7117</v>
      </c>
      <c r="C85" t="s">
        <v>368</v>
      </c>
      <c r="D85">
        <v>1</v>
      </c>
      <c r="E85" t="s">
        <v>369</v>
      </c>
      <c r="F85">
        <v>6</v>
      </c>
      <c r="G85" t="s">
        <v>315</v>
      </c>
      <c r="H85">
        <v>1</v>
      </c>
      <c r="I85" t="s">
        <v>458</v>
      </c>
      <c r="J85">
        <v>5</v>
      </c>
      <c r="K85" t="s">
        <v>466</v>
      </c>
      <c r="L85" s="286">
        <v>4</v>
      </c>
      <c r="M85" s="286" t="s">
        <v>467</v>
      </c>
      <c r="N85" s="286">
        <v>9998</v>
      </c>
      <c r="O85" s="286" t="s">
        <v>446</v>
      </c>
      <c r="P85" s="286">
        <v>30</v>
      </c>
      <c r="Q85" s="286" t="s">
        <v>374</v>
      </c>
      <c r="R85" s="288">
        <v>501377</v>
      </c>
      <c r="S85" s="288">
        <v>16430</v>
      </c>
      <c r="T85" s="288">
        <v>26362.61</v>
      </c>
      <c r="U85" s="288">
        <v>28562</v>
      </c>
      <c r="V85" s="288">
        <v>21523</v>
      </c>
      <c r="W85" s="288">
        <v>20863</v>
      </c>
      <c r="X85" s="288">
        <v>21429</v>
      </c>
      <c r="Y85" s="288">
        <v>29005</v>
      </c>
      <c r="Z85" s="288">
        <v>52624</v>
      </c>
      <c r="AA85" s="288">
        <v>21445</v>
      </c>
      <c r="AB85" s="288">
        <v>11055</v>
      </c>
      <c r="AC85" s="288">
        <v>19706</v>
      </c>
      <c r="AD85" s="288">
        <v>7937</v>
      </c>
      <c r="AE85" s="288">
        <v>276941.61</v>
      </c>
      <c r="AF85" s="287"/>
      <c r="AG85" s="287"/>
      <c r="AH85" s="286"/>
      <c r="AI85" s="286"/>
    </row>
    <row r="86" spans="1:35" x14ac:dyDescent="0.25">
      <c r="A86">
        <v>2022</v>
      </c>
      <c r="B86">
        <v>7117</v>
      </c>
      <c r="C86" t="s">
        <v>368</v>
      </c>
      <c r="D86">
        <v>1</v>
      </c>
      <c r="E86" t="s">
        <v>369</v>
      </c>
      <c r="F86">
        <v>6</v>
      </c>
      <c r="G86" t="s">
        <v>315</v>
      </c>
      <c r="H86">
        <v>1</v>
      </c>
      <c r="I86" t="s">
        <v>458</v>
      </c>
      <c r="J86">
        <v>5</v>
      </c>
      <c r="K86" t="s">
        <v>466</v>
      </c>
      <c r="L86" s="286">
        <v>6</v>
      </c>
      <c r="M86" s="286" t="s">
        <v>468</v>
      </c>
      <c r="N86" s="286">
        <v>9998</v>
      </c>
      <c r="O86" s="286" t="s">
        <v>446</v>
      </c>
      <c r="P86" s="286">
        <v>30</v>
      </c>
      <c r="Q86" s="286" t="s">
        <v>374</v>
      </c>
      <c r="R86" s="286">
        <v>500</v>
      </c>
      <c r="S86" s="286">
        <v>0</v>
      </c>
      <c r="T86" s="286">
        <v>0</v>
      </c>
      <c r="U86" s="286">
        <v>0</v>
      </c>
      <c r="V86" s="286">
        <v>0</v>
      </c>
      <c r="W86" s="286">
        <v>0</v>
      </c>
      <c r="X86" s="286">
        <v>0</v>
      </c>
      <c r="Y86" s="286">
        <v>0</v>
      </c>
      <c r="Z86" s="286">
        <v>0</v>
      </c>
      <c r="AA86" s="286">
        <v>0</v>
      </c>
      <c r="AB86" s="286">
        <v>0</v>
      </c>
      <c r="AC86" s="286">
        <v>0</v>
      </c>
      <c r="AD86" s="286">
        <v>0</v>
      </c>
      <c r="AE86" s="286">
        <v>0</v>
      </c>
      <c r="AF86" s="287"/>
      <c r="AG86" s="287"/>
      <c r="AH86" s="286"/>
      <c r="AI86" s="286"/>
    </row>
    <row r="87" spans="1:35" x14ac:dyDescent="0.25">
      <c r="A87">
        <v>2022</v>
      </c>
      <c r="B87">
        <v>7117</v>
      </c>
      <c r="C87" t="s">
        <v>368</v>
      </c>
      <c r="D87">
        <v>1</v>
      </c>
      <c r="E87" t="s">
        <v>369</v>
      </c>
      <c r="F87">
        <v>6</v>
      </c>
      <c r="G87" t="s">
        <v>315</v>
      </c>
      <c r="H87">
        <v>3</v>
      </c>
      <c r="I87" t="s">
        <v>469</v>
      </c>
      <c r="J87">
        <v>1</v>
      </c>
      <c r="K87" t="s">
        <v>469</v>
      </c>
      <c r="L87" s="286">
        <v>11</v>
      </c>
      <c r="M87" s="286" t="s">
        <v>470</v>
      </c>
      <c r="N87" s="286">
        <v>9998</v>
      </c>
      <c r="O87" s="286" t="s">
        <v>446</v>
      </c>
      <c r="P87" s="286">
        <v>30</v>
      </c>
      <c r="Q87" s="286" t="s">
        <v>374</v>
      </c>
      <c r="R87" s="288">
        <v>1281000</v>
      </c>
      <c r="S87" s="286">
        <v>0</v>
      </c>
      <c r="T87" s="286">
        <v>0</v>
      </c>
      <c r="U87" s="286">
        <v>0</v>
      </c>
      <c r="V87" s="288">
        <v>2000</v>
      </c>
      <c r="W87" s="286">
        <v>0</v>
      </c>
      <c r="X87" s="286">
        <v>0</v>
      </c>
      <c r="Y87" s="286">
        <v>0</v>
      </c>
      <c r="Z87" s="286">
        <v>0</v>
      </c>
      <c r="AA87" s="286">
        <v>0</v>
      </c>
      <c r="AB87" s="286">
        <v>0</v>
      </c>
      <c r="AC87" s="286">
        <v>0</v>
      </c>
      <c r="AD87" s="286">
        <v>0</v>
      </c>
      <c r="AE87" s="288">
        <v>2000</v>
      </c>
      <c r="AF87" s="287"/>
      <c r="AG87" s="287"/>
      <c r="AH87" s="286"/>
      <c r="AI87" s="286"/>
    </row>
    <row r="88" spans="1:35" x14ac:dyDescent="0.25">
      <c r="A88">
        <v>2022</v>
      </c>
      <c r="B88">
        <v>7117</v>
      </c>
      <c r="C88" t="s">
        <v>368</v>
      </c>
      <c r="D88">
        <v>1</v>
      </c>
      <c r="E88" t="s">
        <v>369</v>
      </c>
      <c r="F88">
        <v>6</v>
      </c>
      <c r="G88" t="s">
        <v>315</v>
      </c>
      <c r="H88">
        <v>3</v>
      </c>
      <c r="I88" t="s">
        <v>469</v>
      </c>
      <c r="J88">
        <v>1</v>
      </c>
      <c r="K88" t="s">
        <v>469</v>
      </c>
      <c r="L88" s="286">
        <v>12</v>
      </c>
      <c r="M88" s="286" t="s">
        <v>471</v>
      </c>
      <c r="N88" s="286">
        <v>9998</v>
      </c>
      <c r="O88" s="286" t="s">
        <v>446</v>
      </c>
      <c r="P88" s="286">
        <v>30</v>
      </c>
      <c r="Q88" s="286" t="s">
        <v>374</v>
      </c>
      <c r="R88" s="288">
        <v>1219932</v>
      </c>
      <c r="S88" s="288">
        <v>30000</v>
      </c>
      <c r="T88" s="288">
        <v>25000</v>
      </c>
      <c r="U88" s="286">
        <v>0</v>
      </c>
      <c r="V88" s="288">
        <v>20000</v>
      </c>
      <c r="W88" s="286">
        <v>0</v>
      </c>
      <c r="X88" s="288">
        <v>185000</v>
      </c>
      <c r="Y88" s="288">
        <v>50000</v>
      </c>
      <c r="Z88" s="288">
        <v>140000</v>
      </c>
      <c r="AA88" s="288">
        <v>88000</v>
      </c>
      <c r="AB88" s="288">
        <v>421150</v>
      </c>
      <c r="AC88" s="288">
        <v>192000</v>
      </c>
      <c r="AD88" s="286">
        <v>0</v>
      </c>
      <c r="AE88" s="288">
        <v>1151150</v>
      </c>
      <c r="AF88" s="287"/>
      <c r="AG88" s="287"/>
      <c r="AH88" s="286"/>
      <c r="AI88" s="286"/>
    </row>
    <row r="89" spans="1:35" x14ac:dyDescent="0.25">
      <c r="A89">
        <v>2022</v>
      </c>
      <c r="B89">
        <v>7117</v>
      </c>
      <c r="C89" t="s">
        <v>368</v>
      </c>
      <c r="D89">
        <v>1</v>
      </c>
      <c r="E89" t="s">
        <v>369</v>
      </c>
      <c r="F89">
        <v>7</v>
      </c>
      <c r="G89" t="s">
        <v>317</v>
      </c>
      <c r="H89">
        <v>4</v>
      </c>
      <c r="I89" t="s">
        <v>472</v>
      </c>
      <c r="J89">
        <v>3</v>
      </c>
      <c r="K89" t="s">
        <v>473</v>
      </c>
      <c r="L89" s="286">
        <v>1</v>
      </c>
      <c r="M89" s="286" t="s">
        <v>474</v>
      </c>
      <c r="N89" s="286">
        <v>9998</v>
      </c>
      <c r="O89" s="286" t="s">
        <v>446</v>
      </c>
      <c r="P89" s="286">
        <v>30</v>
      </c>
      <c r="Q89" s="286" t="s">
        <v>374</v>
      </c>
      <c r="R89" s="288">
        <v>5000000</v>
      </c>
      <c r="S89" s="286">
        <v>0</v>
      </c>
      <c r="T89" s="288">
        <v>50000</v>
      </c>
      <c r="U89" s="286">
        <v>0</v>
      </c>
      <c r="V89" s="286">
        <v>0</v>
      </c>
      <c r="W89" s="286">
        <v>0</v>
      </c>
      <c r="X89" s="286">
        <v>0</v>
      </c>
      <c r="Y89" s="286">
        <v>0</v>
      </c>
      <c r="Z89" s="286">
        <v>0</v>
      </c>
      <c r="AA89" s="286">
        <v>0</v>
      </c>
      <c r="AB89" s="286">
        <v>0</v>
      </c>
      <c r="AC89" s="286">
        <v>0</v>
      </c>
      <c r="AD89" s="286">
        <v>0</v>
      </c>
      <c r="AE89" s="288">
        <v>50000</v>
      </c>
      <c r="AF89" s="287"/>
      <c r="AG89" s="287"/>
      <c r="AH89" s="286"/>
      <c r="AI89" s="286"/>
    </row>
    <row r="90" spans="1:35" x14ac:dyDescent="0.25">
      <c r="A90">
        <v>2022</v>
      </c>
      <c r="B90">
        <v>7117</v>
      </c>
      <c r="C90" t="s">
        <v>368</v>
      </c>
      <c r="D90">
        <v>1</v>
      </c>
      <c r="E90" t="s">
        <v>369</v>
      </c>
      <c r="F90">
        <v>1</v>
      </c>
      <c r="G90" t="s">
        <v>309</v>
      </c>
      <c r="H90">
        <v>9</v>
      </c>
      <c r="I90" t="s">
        <v>415</v>
      </c>
      <c r="J90">
        <v>1</v>
      </c>
      <c r="K90" t="s">
        <v>415</v>
      </c>
      <c r="L90" s="286">
        <v>99</v>
      </c>
      <c r="M90" s="286" t="s">
        <v>84</v>
      </c>
      <c r="N90" s="286">
        <v>9996</v>
      </c>
      <c r="O90" s="286" t="s">
        <v>373</v>
      </c>
      <c r="P90" s="286">
        <v>30</v>
      </c>
      <c r="Q90" s="286" t="s">
        <v>374</v>
      </c>
      <c r="R90" s="288">
        <v>10030</v>
      </c>
      <c r="S90" s="286">
        <v>0</v>
      </c>
      <c r="T90" s="286">
        <v>0</v>
      </c>
      <c r="U90" s="286">
        <v>0</v>
      </c>
      <c r="V90" s="286">
        <v>0</v>
      </c>
      <c r="W90" s="286">
        <v>30</v>
      </c>
      <c r="X90" s="286">
        <v>0</v>
      </c>
      <c r="Y90" s="286">
        <v>0</v>
      </c>
      <c r="Z90" s="288">
        <v>10000</v>
      </c>
      <c r="AA90" s="286">
        <v>0</v>
      </c>
      <c r="AB90" s="286">
        <v>0</v>
      </c>
      <c r="AC90" s="286">
        <v>0</v>
      </c>
      <c r="AD90" s="286">
        <v>0</v>
      </c>
      <c r="AE90" s="290">
        <v>10030</v>
      </c>
      <c r="AF90" s="287"/>
      <c r="AG90" s="287"/>
      <c r="AH90" s="286"/>
      <c r="AI90" s="286"/>
    </row>
    <row r="91" spans="1:35" x14ac:dyDescent="0.25">
      <c r="A91">
        <v>2022</v>
      </c>
      <c r="B91">
        <v>7117</v>
      </c>
      <c r="C91" t="s">
        <v>368</v>
      </c>
      <c r="D91">
        <v>1</v>
      </c>
      <c r="E91" t="s">
        <v>369</v>
      </c>
      <c r="F91">
        <v>1</v>
      </c>
      <c r="G91" t="s">
        <v>309</v>
      </c>
      <c r="H91">
        <v>9</v>
      </c>
      <c r="I91" t="s">
        <v>415</v>
      </c>
      <c r="J91">
        <v>2</v>
      </c>
      <c r="K91" t="s">
        <v>475</v>
      </c>
      <c r="L91" s="286">
        <v>1</v>
      </c>
      <c r="M91" s="286" t="s">
        <v>476</v>
      </c>
      <c r="N91" s="286">
        <v>9996</v>
      </c>
      <c r="O91" s="286" t="s">
        <v>373</v>
      </c>
      <c r="P91" s="286">
        <v>30</v>
      </c>
      <c r="Q91" s="286" t="s">
        <v>374</v>
      </c>
      <c r="R91" s="286">
        <v>500</v>
      </c>
      <c r="S91" s="286">
        <v>0</v>
      </c>
      <c r="T91" s="286">
        <v>0</v>
      </c>
      <c r="U91" s="286">
        <v>0</v>
      </c>
      <c r="V91" s="286">
        <v>0</v>
      </c>
      <c r="W91" s="286">
        <v>0</v>
      </c>
      <c r="X91" s="286">
        <v>0</v>
      </c>
      <c r="Y91" s="286">
        <v>0</v>
      </c>
      <c r="Z91" s="286">
        <v>0</v>
      </c>
      <c r="AA91" s="286">
        <v>0</v>
      </c>
      <c r="AB91" s="286">
        <v>0</v>
      </c>
      <c r="AC91" s="286">
        <v>0</v>
      </c>
      <c r="AD91" s="286">
        <v>0</v>
      </c>
      <c r="AE91" s="286">
        <v>0</v>
      </c>
      <c r="AF91" s="287"/>
      <c r="AG91" s="287"/>
      <c r="AH91" s="286"/>
      <c r="AI91" s="286"/>
    </row>
    <row r="92" spans="1:35" x14ac:dyDescent="0.25">
      <c r="L92" s="286"/>
      <c r="M92" s="286"/>
      <c r="N92" s="286"/>
      <c r="O92" s="286"/>
      <c r="P92" s="286"/>
      <c r="Q92" s="286"/>
      <c r="R92" s="289">
        <f>SUM(R82:R91)</f>
        <v>8104052</v>
      </c>
      <c r="S92" s="289">
        <f t="shared" ref="S92:AD92" si="3">SUM(S85:S91)</f>
        <v>46430</v>
      </c>
      <c r="T92" s="289">
        <f t="shared" si="3"/>
        <v>101362.61</v>
      </c>
      <c r="U92" s="289">
        <f t="shared" si="3"/>
        <v>28562</v>
      </c>
      <c r="V92" s="289">
        <f t="shared" si="3"/>
        <v>43523</v>
      </c>
      <c r="W92" s="289">
        <f t="shared" si="3"/>
        <v>20893</v>
      </c>
      <c r="X92" s="289">
        <f t="shared" si="3"/>
        <v>206429</v>
      </c>
      <c r="Y92" s="289">
        <f t="shared" si="3"/>
        <v>79005</v>
      </c>
      <c r="Z92" s="289">
        <f t="shared" si="3"/>
        <v>202624</v>
      </c>
      <c r="AA92" s="289">
        <f t="shared" si="3"/>
        <v>109445</v>
      </c>
      <c r="AB92" s="289">
        <f t="shared" si="3"/>
        <v>432205</v>
      </c>
      <c r="AC92" s="289">
        <f t="shared" si="3"/>
        <v>211706</v>
      </c>
      <c r="AD92" s="289">
        <f t="shared" si="3"/>
        <v>7937</v>
      </c>
      <c r="AE92" s="289">
        <f>SUM(AE82:AE91)</f>
        <v>1580834.06</v>
      </c>
      <c r="AF92" s="287">
        <f>+AE75+AE76+AE92</f>
        <v>5886423.5</v>
      </c>
      <c r="AG92" s="287">
        <v>5810043.0899999999</v>
      </c>
      <c r="AH92" s="291">
        <f>+AF92-AG92</f>
        <v>76380.410000000149</v>
      </c>
      <c r="AI92" s="286"/>
    </row>
    <row r="93" spans="1:35" x14ac:dyDescent="0.25">
      <c r="L93" s="286"/>
      <c r="M93" s="286"/>
      <c r="N93" s="286"/>
      <c r="O93" s="286"/>
      <c r="P93" s="286"/>
      <c r="Q93" s="286"/>
      <c r="R93" s="288"/>
      <c r="S93" s="286"/>
      <c r="T93" s="288"/>
      <c r="U93" s="286"/>
      <c r="V93" s="286"/>
      <c r="W93" s="286"/>
      <c r="X93" s="286"/>
      <c r="Y93" s="286"/>
      <c r="Z93" s="286"/>
      <c r="AA93" s="286"/>
      <c r="AB93" s="286"/>
      <c r="AC93" s="286"/>
      <c r="AD93" s="286"/>
      <c r="AE93" s="288"/>
      <c r="AF93" s="287"/>
      <c r="AG93" s="287"/>
      <c r="AH93" s="286"/>
      <c r="AI93" s="286"/>
    </row>
    <row r="94" spans="1:35" x14ac:dyDescent="0.25">
      <c r="L94" s="286"/>
      <c r="M94" s="286"/>
      <c r="N94" s="286"/>
      <c r="O94" s="286"/>
      <c r="P94" s="286"/>
      <c r="Q94" s="286"/>
      <c r="R94" s="288"/>
      <c r="S94" s="286"/>
      <c r="T94" s="288"/>
      <c r="U94" s="286"/>
      <c r="V94" s="286"/>
      <c r="W94" s="286"/>
      <c r="X94" s="286"/>
      <c r="Y94" s="286"/>
      <c r="Z94" s="286"/>
      <c r="AA94" s="286"/>
      <c r="AB94" s="286"/>
      <c r="AC94" s="286"/>
      <c r="AD94" s="286"/>
      <c r="AE94" s="288"/>
      <c r="AF94" s="287"/>
      <c r="AG94" s="287"/>
      <c r="AH94" s="286"/>
      <c r="AI94" s="286"/>
    </row>
    <row r="95" spans="1:35" x14ac:dyDescent="0.25">
      <c r="A95">
        <v>2022</v>
      </c>
      <c r="B95">
        <v>7117</v>
      </c>
      <c r="C95" t="s">
        <v>368</v>
      </c>
      <c r="D95">
        <v>3</v>
      </c>
      <c r="E95" t="s">
        <v>477</v>
      </c>
      <c r="F95">
        <v>1</v>
      </c>
      <c r="G95" t="s">
        <v>478</v>
      </c>
      <c r="H95">
        <v>1</v>
      </c>
      <c r="I95" t="s">
        <v>479</v>
      </c>
      <c r="J95">
        <v>1</v>
      </c>
      <c r="K95" t="s">
        <v>480</v>
      </c>
      <c r="L95" s="286">
        <v>1</v>
      </c>
      <c r="M95" s="286" t="s">
        <v>481</v>
      </c>
      <c r="N95" s="286">
        <v>9998</v>
      </c>
      <c r="O95" s="286" t="s">
        <v>446</v>
      </c>
      <c r="P95" s="286">
        <v>30</v>
      </c>
      <c r="Q95" s="286" t="s">
        <v>374</v>
      </c>
      <c r="R95" s="288">
        <v>155301407.19</v>
      </c>
      <c r="S95" s="286">
        <v>0</v>
      </c>
      <c r="T95" s="288">
        <v>152843933.09</v>
      </c>
      <c r="U95" s="288">
        <v>1184041.94</v>
      </c>
      <c r="V95" s="286">
        <v>0</v>
      </c>
      <c r="W95" s="286">
        <v>0</v>
      </c>
      <c r="X95" s="286">
        <v>0</v>
      </c>
      <c r="Y95" s="286">
        <v>0</v>
      </c>
      <c r="Z95" s="286">
        <v>0</v>
      </c>
      <c r="AA95" s="286">
        <v>0</v>
      </c>
      <c r="AB95" s="286">
        <v>0</v>
      </c>
      <c r="AC95" s="288">
        <v>1273432.1599999999</v>
      </c>
      <c r="AD95" s="286">
        <v>0</v>
      </c>
      <c r="AE95" s="288">
        <v>155301407.19</v>
      </c>
      <c r="AF95" s="287"/>
      <c r="AG95" s="287"/>
      <c r="AH95" s="286"/>
      <c r="AI95" s="286"/>
    </row>
    <row r="96" spans="1:35" x14ac:dyDescent="0.25">
      <c r="A96">
        <v>2022</v>
      </c>
      <c r="B96">
        <v>7117</v>
      </c>
      <c r="C96" t="s">
        <v>368</v>
      </c>
      <c r="D96">
        <v>3</v>
      </c>
      <c r="E96" t="s">
        <v>477</v>
      </c>
      <c r="F96">
        <v>1</v>
      </c>
      <c r="G96" t="s">
        <v>478</v>
      </c>
      <c r="H96">
        <v>1</v>
      </c>
      <c r="I96" t="s">
        <v>479</v>
      </c>
      <c r="J96">
        <v>3</v>
      </c>
      <c r="K96" t="s">
        <v>482</v>
      </c>
      <c r="L96" s="286">
        <v>1</v>
      </c>
      <c r="M96" s="286" t="s">
        <v>483</v>
      </c>
      <c r="N96" s="286">
        <v>9998</v>
      </c>
      <c r="O96" s="286" t="s">
        <v>446</v>
      </c>
      <c r="P96" s="286">
        <v>30</v>
      </c>
      <c r="Q96" s="286" t="s">
        <v>374</v>
      </c>
      <c r="R96" s="286">
        <v>0</v>
      </c>
      <c r="S96" s="286">
        <v>0</v>
      </c>
      <c r="T96" s="286">
        <v>0</v>
      </c>
      <c r="U96" s="286">
        <v>0</v>
      </c>
      <c r="V96" s="286">
        <v>0</v>
      </c>
      <c r="W96" s="286">
        <v>0</v>
      </c>
      <c r="X96" s="286">
        <v>0</v>
      </c>
      <c r="Y96" s="286">
        <v>0</v>
      </c>
      <c r="Z96" s="286">
        <v>0</v>
      </c>
      <c r="AA96" s="286">
        <v>0</v>
      </c>
      <c r="AB96" s="286">
        <v>0</v>
      </c>
      <c r="AC96" s="286">
        <v>0</v>
      </c>
      <c r="AD96" s="286">
        <v>0</v>
      </c>
      <c r="AE96" s="286">
        <v>0</v>
      </c>
      <c r="AF96" s="287"/>
      <c r="AG96" s="287"/>
      <c r="AH96" s="286"/>
      <c r="AI96" s="286"/>
    </row>
    <row r="97" spans="1:35" x14ac:dyDescent="0.25">
      <c r="L97" s="286"/>
      <c r="M97" s="286"/>
      <c r="N97" s="286"/>
      <c r="O97" s="286"/>
      <c r="P97" s="286"/>
      <c r="Q97" s="286"/>
      <c r="R97" s="289">
        <f>SUM(R95:R96)</f>
        <v>155301407.19</v>
      </c>
      <c r="S97" s="292"/>
      <c r="T97" s="292"/>
      <c r="U97" s="292"/>
      <c r="V97" s="292"/>
      <c r="W97" s="292"/>
      <c r="X97" s="292"/>
      <c r="Y97" s="292"/>
      <c r="Z97" s="292"/>
      <c r="AA97" s="292"/>
      <c r="AB97" s="292"/>
      <c r="AC97" s="292"/>
      <c r="AD97" s="292"/>
      <c r="AE97" s="289">
        <f>SUM(AE95:AE96)</f>
        <v>155301407.19</v>
      </c>
      <c r="AF97" s="287"/>
      <c r="AG97" s="287"/>
      <c r="AH97" s="286"/>
      <c r="AI97" s="286"/>
    </row>
    <row r="98" spans="1:35" x14ac:dyDescent="0.25">
      <c r="L98" s="286"/>
      <c r="M98" s="286"/>
      <c r="N98" s="286"/>
      <c r="O98" s="286"/>
      <c r="P98" s="286"/>
      <c r="Q98" s="286"/>
      <c r="R98" s="289"/>
      <c r="S98" s="292"/>
      <c r="T98" s="292"/>
      <c r="U98" s="292"/>
      <c r="V98" s="292"/>
      <c r="W98" s="292"/>
      <c r="X98" s="292"/>
      <c r="Y98" s="292"/>
      <c r="Z98" s="292"/>
      <c r="AA98" s="292"/>
      <c r="AB98" s="292"/>
      <c r="AC98" s="292"/>
      <c r="AD98" s="292"/>
      <c r="AE98" s="289"/>
      <c r="AF98" s="287"/>
      <c r="AG98" s="287"/>
      <c r="AH98" s="286"/>
      <c r="AI98" s="286"/>
    </row>
    <row r="99" spans="1:35" x14ac:dyDescent="0.25">
      <c r="L99" s="286"/>
      <c r="M99" s="286"/>
      <c r="N99" s="286"/>
      <c r="O99" s="286"/>
      <c r="P99" s="286"/>
      <c r="Q99" s="286"/>
      <c r="R99" s="289"/>
      <c r="S99" s="292"/>
      <c r="T99" s="292"/>
      <c r="U99" s="292"/>
      <c r="V99" s="292"/>
      <c r="W99" s="292"/>
      <c r="X99" s="292"/>
      <c r="Y99" s="292"/>
      <c r="Z99" s="292"/>
      <c r="AA99" s="292"/>
      <c r="AB99" s="292"/>
      <c r="AC99" s="292"/>
      <c r="AD99" s="292"/>
      <c r="AE99" s="289"/>
      <c r="AF99" s="287"/>
      <c r="AG99" s="287"/>
      <c r="AH99" s="286"/>
      <c r="AI99" s="286"/>
    </row>
    <row r="100" spans="1:35" s="46" customFormat="1" x14ac:dyDescent="0.25">
      <c r="A100" s="46">
        <v>2022</v>
      </c>
      <c r="B100" s="46">
        <v>7117</v>
      </c>
      <c r="C100" s="46" t="s">
        <v>368</v>
      </c>
      <c r="D100" s="46">
        <v>1</v>
      </c>
      <c r="E100" s="46" t="s">
        <v>369</v>
      </c>
      <c r="F100" s="46">
        <v>6</v>
      </c>
      <c r="G100" s="46" t="s">
        <v>315</v>
      </c>
      <c r="H100" s="46">
        <v>4</v>
      </c>
      <c r="I100" s="46" t="s">
        <v>484</v>
      </c>
      <c r="J100" s="46">
        <v>1</v>
      </c>
      <c r="K100" s="46" t="s">
        <v>484</v>
      </c>
      <c r="L100" s="293">
        <v>1</v>
      </c>
      <c r="M100" s="293" t="s">
        <v>485</v>
      </c>
      <c r="N100" s="293">
        <v>9998</v>
      </c>
      <c r="O100" s="293" t="s">
        <v>446</v>
      </c>
      <c r="P100" s="293">
        <v>30</v>
      </c>
      <c r="Q100" s="293" t="s">
        <v>374</v>
      </c>
      <c r="R100" s="294">
        <v>214199.69</v>
      </c>
      <c r="S100" s="295">
        <v>0</v>
      </c>
      <c r="T100" s="295">
        <v>0</v>
      </c>
      <c r="U100" s="295">
        <v>0</v>
      </c>
      <c r="V100" s="295">
        <v>0</v>
      </c>
      <c r="W100" s="295">
        <v>0</v>
      </c>
      <c r="X100" s="295">
        <v>0</v>
      </c>
      <c r="Y100" s="295">
        <v>0</v>
      </c>
      <c r="Z100" s="294">
        <v>5000</v>
      </c>
      <c r="AA100" s="294">
        <v>54599.69</v>
      </c>
      <c r="AB100" s="294">
        <v>14762.35</v>
      </c>
      <c r="AC100" s="295">
        <v>0</v>
      </c>
      <c r="AD100" s="295">
        <v>0</v>
      </c>
      <c r="AE100" s="294">
        <v>74362.039999999994</v>
      </c>
      <c r="AF100" s="296"/>
      <c r="AG100" s="296"/>
      <c r="AH100" s="293"/>
      <c r="AI100" s="293"/>
    </row>
    <row r="101" spans="1:35" x14ac:dyDescent="0.25">
      <c r="L101" s="286"/>
      <c r="M101" s="286"/>
      <c r="N101" s="286"/>
      <c r="O101" s="286"/>
      <c r="P101" s="286"/>
      <c r="Q101" s="286"/>
      <c r="R101" s="288"/>
      <c r="S101" s="286"/>
      <c r="T101" s="286"/>
      <c r="U101" s="286"/>
      <c r="V101" s="286"/>
      <c r="W101" s="286"/>
      <c r="X101" s="286"/>
      <c r="Y101" s="286"/>
      <c r="Z101" s="288"/>
      <c r="AA101" s="288"/>
      <c r="AB101" s="288"/>
      <c r="AC101" s="286"/>
      <c r="AD101" s="286"/>
      <c r="AE101" s="288"/>
      <c r="AF101" s="287"/>
      <c r="AG101" s="287"/>
      <c r="AH101" s="286"/>
      <c r="AI101" s="286"/>
    </row>
    <row r="102" spans="1:35" x14ac:dyDescent="0.25">
      <c r="L102" s="286"/>
      <c r="M102" s="286"/>
      <c r="N102" s="286"/>
      <c r="O102" s="286"/>
      <c r="P102" s="286"/>
      <c r="Q102" s="286"/>
      <c r="R102" s="286"/>
      <c r="S102" s="286"/>
      <c r="T102" s="286"/>
      <c r="U102" s="286"/>
      <c r="V102" s="286"/>
      <c r="W102" s="286"/>
      <c r="X102" s="286"/>
      <c r="Y102" s="286"/>
      <c r="Z102" s="286"/>
      <c r="AA102" s="286"/>
      <c r="AB102" s="286"/>
      <c r="AC102" s="286"/>
      <c r="AD102" s="286"/>
      <c r="AE102" s="286"/>
      <c r="AF102" s="287"/>
      <c r="AG102" s="287"/>
      <c r="AH102" s="286"/>
      <c r="AI102" s="286"/>
    </row>
    <row r="103" spans="1:35" x14ac:dyDescent="0.25">
      <c r="L103" s="286"/>
      <c r="M103" s="286"/>
      <c r="N103" s="286"/>
      <c r="O103" s="286"/>
      <c r="P103" s="286"/>
      <c r="Q103" s="286"/>
      <c r="R103" s="289">
        <f>+R100+R97+R92+R77+R50+R39</f>
        <v>600240605.57999992</v>
      </c>
      <c r="S103" s="292"/>
      <c r="T103" s="292"/>
      <c r="U103" s="292"/>
      <c r="V103" s="292"/>
      <c r="W103" s="292"/>
      <c r="X103" s="292"/>
      <c r="Y103" s="292"/>
      <c r="Z103" s="292"/>
      <c r="AA103" s="292"/>
      <c r="AB103" s="292"/>
      <c r="AC103" s="292"/>
      <c r="AD103" s="292"/>
      <c r="AE103" s="289">
        <f>+AE100+AE97+AE92+AE77+AE50+AE39</f>
        <v>561878150.84000003</v>
      </c>
      <c r="AF103" s="287"/>
      <c r="AG103" s="287"/>
      <c r="AH103" s="286"/>
      <c r="AI103" s="286"/>
    </row>
    <row r="104" spans="1:35" x14ac:dyDescent="0.25">
      <c r="L104" s="286"/>
      <c r="M104" s="286"/>
      <c r="N104" s="286"/>
      <c r="O104" s="286"/>
      <c r="P104" s="286"/>
      <c r="Q104" s="286"/>
      <c r="R104" s="286"/>
      <c r="S104" s="286"/>
      <c r="T104" s="286"/>
      <c r="U104" s="286"/>
      <c r="V104" s="286"/>
      <c r="W104" s="286"/>
      <c r="X104" s="286"/>
      <c r="Y104" s="286"/>
      <c r="Z104" s="286"/>
      <c r="AA104" s="286"/>
      <c r="AB104" s="286"/>
      <c r="AC104" s="286"/>
      <c r="AD104" s="286"/>
      <c r="AE104" s="287">
        <f>-AE100</f>
        <v>-74362.039999999994</v>
      </c>
      <c r="AF104" s="287"/>
      <c r="AG104" s="287"/>
      <c r="AH104" s="286"/>
      <c r="AI104" s="286"/>
    </row>
    <row r="105" spans="1:35" x14ac:dyDescent="0.25">
      <c r="L105" s="286"/>
      <c r="M105" s="286"/>
      <c r="N105" s="286"/>
      <c r="O105" s="286"/>
      <c r="P105" s="286"/>
      <c r="Q105" s="286"/>
      <c r="R105" s="286"/>
      <c r="S105" s="286"/>
      <c r="T105" s="286"/>
      <c r="U105" s="286"/>
      <c r="V105" s="286"/>
      <c r="W105" s="286"/>
      <c r="X105" s="286"/>
      <c r="Y105" s="286"/>
      <c r="Z105" s="286"/>
      <c r="AA105" s="286"/>
      <c r="AB105" s="286"/>
      <c r="AC105" s="286"/>
      <c r="AD105" s="286"/>
      <c r="AE105" s="287">
        <f>-AE97</f>
        <v>-155301407.19</v>
      </c>
      <c r="AF105" s="287"/>
      <c r="AG105" s="287"/>
      <c r="AH105" s="286"/>
      <c r="AI105" s="286"/>
    </row>
    <row r="106" spans="1:35" x14ac:dyDescent="0.25">
      <c r="L106" s="286"/>
      <c r="M106" s="286"/>
      <c r="N106" s="286"/>
      <c r="O106" s="286"/>
      <c r="P106" s="286"/>
      <c r="Q106" s="286"/>
      <c r="R106" s="286"/>
      <c r="S106" s="286"/>
      <c r="T106" s="286"/>
      <c r="U106" s="286"/>
      <c r="V106" s="286"/>
      <c r="W106" s="286"/>
      <c r="X106" s="286"/>
      <c r="Y106" s="286"/>
      <c r="Z106" s="286"/>
      <c r="AA106" s="286"/>
      <c r="AB106" s="286"/>
      <c r="AC106" s="286"/>
      <c r="AD106" s="286"/>
      <c r="AE106" s="291">
        <f>SUM(AE103:AE105)</f>
        <v>406502381.61000007</v>
      </c>
      <c r="AF106" s="287"/>
      <c r="AG106" s="287"/>
      <c r="AH106" s="286"/>
      <c r="AI106" s="286"/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40"/>
  <sheetViews>
    <sheetView topLeftCell="E186" workbookViewId="0">
      <selection activeCell="AE196" sqref="AE196:AE273"/>
    </sheetView>
  </sheetViews>
  <sheetFormatPr baseColWidth="10" defaultRowHeight="15" x14ac:dyDescent="0.25"/>
  <cols>
    <col min="6" max="9" width="0" hidden="1" customWidth="1"/>
    <col min="12" max="12" width="22.5703125" style="26" customWidth="1"/>
    <col min="13" max="13" width="34.28515625" customWidth="1"/>
    <col min="14" max="17" width="0" hidden="1" customWidth="1"/>
    <col min="18" max="18" width="20.28515625" customWidth="1"/>
    <col min="19" max="30" width="0" hidden="1" customWidth="1"/>
    <col min="31" max="31" width="20.7109375" customWidth="1"/>
    <col min="32" max="32" width="21" style="40" bestFit="1" customWidth="1"/>
    <col min="33" max="33" width="28.85546875" customWidth="1"/>
    <col min="34" max="34" width="18" customWidth="1"/>
    <col min="35" max="36" width="15.140625" bestFit="1" customWidth="1"/>
  </cols>
  <sheetData>
    <row r="1" spans="1:33" x14ac:dyDescent="0.25">
      <c r="A1" t="s">
        <v>339</v>
      </c>
      <c r="B1" t="s">
        <v>340</v>
      </c>
      <c r="C1" t="s">
        <v>341</v>
      </c>
      <c r="D1" t="s">
        <v>486</v>
      </c>
      <c r="E1" t="s">
        <v>487</v>
      </c>
      <c r="F1" t="s">
        <v>488</v>
      </c>
      <c r="G1" t="s">
        <v>489</v>
      </c>
      <c r="H1" t="s">
        <v>490</v>
      </c>
      <c r="I1" t="s">
        <v>491</v>
      </c>
      <c r="J1" t="s">
        <v>492</v>
      </c>
      <c r="K1" t="s">
        <v>493</v>
      </c>
      <c r="L1" s="26" t="s">
        <v>345</v>
      </c>
      <c r="M1" t="s">
        <v>346</v>
      </c>
      <c r="N1" t="s">
        <v>494</v>
      </c>
      <c r="O1" t="s">
        <v>495</v>
      </c>
      <c r="P1" t="s">
        <v>351</v>
      </c>
      <c r="Q1" t="s">
        <v>352</v>
      </c>
      <c r="R1" t="s">
        <v>355</v>
      </c>
      <c r="S1" t="s">
        <v>356</v>
      </c>
      <c r="T1" t="s">
        <v>357</v>
      </c>
      <c r="U1" t="s">
        <v>358</v>
      </c>
      <c r="V1" t="s">
        <v>359</v>
      </c>
      <c r="W1" t="s">
        <v>360</v>
      </c>
      <c r="X1" t="s">
        <v>361</v>
      </c>
      <c r="Y1" t="s">
        <v>362</v>
      </c>
      <c r="Z1" t="s">
        <v>363</v>
      </c>
      <c r="AA1" t="s">
        <v>364</v>
      </c>
      <c r="AB1" t="s">
        <v>365</v>
      </c>
      <c r="AC1" t="s">
        <v>366</v>
      </c>
      <c r="AD1" t="s">
        <v>367</v>
      </c>
      <c r="AE1" t="s">
        <v>496</v>
      </c>
    </row>
    <row r="2" spans="1:33" x14ac:dyDescent="0.25">
      <c r="A2">
        <v>2022</v>
      </c>
      <c r="B2">
        <v>7117</v>
      </c>
      <c r="C2" t="s">
        <v>368</v>
      </c>
      <c r="D2">
        <v>1</v>
      </c>
      <c r="E2" t="s">
        <v>497</v>
      </c>
      <c r="F2">
        <v>0</v>
      </c>
      <c r="G2" t="s">
        <v>498</v>
      </c>
      <c r="H2">
        <v>0</v>
      </c>
      <c r="I2" t="s">
        <v>498</v>
      </c>
      <c r="J2">
        <v>1</v>
      </c>
      <c r="K2" t="s">
        <v>499</v>
      </c>
      <c r="L2" s="26" t="s">
        <v>500</v>
      </c>
      <c r="M2" t="s">
        <v>501</v>
      </c>
      <c r="N2" t="s">
        <v>502</v>
      </c>
      <c r="O2" t="s">
        <v>503</v>
      </c>
      <c r="P2">
        <v>1955</v>
      </c>
      <c r="Q2" t="s">
        <v>419</v>
      </c>
      <c r="R2" s="44">
        <v>17272152</v>
      </c>
      <c r="S2" s="44">
        <v>1009265.37</v>
      </c>
      <c r="T2" s="44">
        <v>1421346.27</v>
      </c>
      <c r="U2" s="44">
        <v>1769427.17</v>
      </c>
      <c r="V2" s="44">
        <v>1020301.17</v>
      </c>
      <c r="W2" s="44">
        <v>1443487.3</v>
      </c>
      <c r="X2" s="44">
        <v>1848250.34</v>
      </c>
      <c r="Y2" s="44">
        <v>1333880.43</v>
      </c>
      <c r="Z2" s="44">
        <v>1423346.27</v>
      </c>
      <c r="AA2" s="44">
        <v>1511756.74</v>
      </c>
      <c r="AB2" s="44">
        <v>1065673.8</v>
      </c>
      <c r="AC2" s="44">
        <v>1349048.25</v>
      </c>
      <c r="AD2" s="44">
        <v>1469561.09</v>
      </c>
      <c r="AE2" s="44">
        <v>16665344.199999999</v>
      </c>
      <c r="AG2" s="49"/>
    </row>
    <row r="3" spans="1:33" x14ac:dyDescent="0.25">
      <c r="A3">
        <v>2022</v>
      </c>
      <c r="B3">
        <v>7117</v>
      </c>
      <c r="C3" t="s">
        <v>368</v>
      </c>
      <c r="D3">
        <v>1</v>
      </c>
      <c r="E3" t="s">
        <v>497</v>
      </c>
      <c r="F3">
        <v>0</v>
      </c>
      <c r="G3" t="s">
        <v>498</v>
      </c>
      <c r="H3">
        <v>0</v>
      </c>
      <c r="I3" t="s">
        <v>498</v>
      </c>
      <c r="J3">
        <v>3</v>
      </c>
      <c r="K3" t="s">
        <v>504</v>
      </c>
      <c r="L3" s="26" t="s">
        <v>500</v>
      </c>
      <c r="M3" t="s">
        <v>501</v>
      </c>
      <c r="N3" t="s">
        <v>502</v>
      </c>
      <c r="O3" t="s">
        <v>503</v>
      </c>
      <c r="P3">
        <v>1955</v>
      </c>
      <c r="Q3" t="s">
        <v>419</v>
      </c>
      <c r="R3" s="44">
        <v>11404404</v>
      </c>
      <c r="S3" s="44">
        <v>734848.95</v>
      </c>
      <c r="T3" s="44">
        <v>815213.84</v>
      </c>
      <c r="U3" s="44">
        <v>888549.33</v>
      </c>
      <c r="V3" s="44">
        <v>678545.45</v>
      </c>
      <c r="W3" s="44">
        <v>813043.94</v>
      </c>
      <c r="X3" s="44">
        <v>819513</v>
      </c>
      <c r="Y3" s="44">
        <v>725124.4</v>
      </c>
      <c r="Z3" s="44">
        <v>794447</v>
      </c>
      <c r="AA3" s="44">
        <v>883347.44</v>
      </c>
      <c r="AB3" s="44">
        <v>733263.58</v>
      </c>
      <c r="AC3" s="44">
        <v>762911.67</v>
      </c>
      <c r="AD3" s="44">
        <v>812109.07</v>
      </c>
      <c r="AE3" s="44">
        <v>9460917.6699999999</v>
      </c>
      <c r="AG3" s="49"/>
    </row>
    <row r="4" spans="1:33" x14ac:dyDescent="0.25">
      <c r="A4">
        <v>2022</v>
      </c>
      <c r="B4">
        <v>7117</v>
      </c>
      <c r="C4" t="s">
        <v>368</v>
      </c>
      <c r="D4">
        <v>1</v>
      </c>
      <c r="E4" t="s">
        <v>497</v>
      </c>
      <c r="F4">
        <v>0</v>
      </c>
      <c r="G4" t="s">
        <v>498</v>
      </c>
      <c r="H4">
        <v>0</v>
      </c>
      <c r="I4" t="s">
        <v>498</v>
      </c>
      <c r="J4">
        <v>4</v>
      </c>
      <c r="K4" t="s">
        <v>505</v>
      </c>
      <c r="L4" s="26" t="s">
        <v>500</v>
      </c>
      <c r="M4" t="s">
        <v>501</v>
      </c>
      <c r="N4" t="s">
        <v>502</v>
      </c>
      <c r="O4" t="s">
        <v>503</v>
      </c>
      <c r="P4">
        <v>1955</v>
      </c>
      <c r="Q4" t="s">
        <v>419</v>
      </c>
      <c r="R4" s="44">
        <v>11053260</v>
      </c>
      <c r="S4" s="44">
        <v>758422.28</v>
      </c>
      <c r="T4" s="44">
        <v>852252.25</v>
      </c>
      <c r="U4" s="44">
        <v>900253.76</v>
      </c>
      <c r="V4" s="44">
        <v>768748.4</v>
      </c>
      <c r="W4" s="44">
        <v>935062.78</v>
      </c>
      <c r="X4" s="44">
        <v>996725.58</v>
      </c>
      <c r="Y4" s="44">
        <v>833750</v>
      </c>
      <c r="Z4" s="44">
        <v>906949.52</v>
      </c>
      <c r="AA4" s="44">
        <v>966077.24</v>
      </c>
      <c r="AB4" s="44">
        <v>826670.52</v>
      </c>
      <c r="AC4" s="44">
        <v>819605.61</v>
      </c>
      <c r="AD4" s="44">
        <v>1012176.42</v>
      </c>
      <c r="AE4" s="44">
        <v>10576694.359999999</v>
      </c>
      <c r="AG4" s="49"/>
    </row>
    <row r="5" spans="1:33" x14ac:dyDescent="0.25">
      <c r="A5">
        <v>2022</v>
      </c>
      <c r="B5">
        <v>7117</v>
      </c>
      <c r="C5" t="s">
        <v>368</v>
      </c>
      <c r="D5">
        <v>1</v>
      </c>
      <c r="E5" t="s">
        <v>497</v>
      </c>
      <c r="F5">
        <v>0</v>
      </c>
      <c r="G5" t="s">
        <v>498</v>
      </c>
      <c r="H5">
        <v>0</v>
      </c>
      <c r="I5" t="s">
        <v>498</v>
      </c>
      <c r="J5">
        <v>5</v>
      </c>
      <c r="K5" t="s">
        <v>506</v>
      </c>
      <c r="L5" s="26" t="s">
        <v>500</v>
      </c>
      <c r="M5" t="s">
        <v>501</v>
      </c>
      <c r="N5" t="s">
        <v>502</v>
      </c>
      <c r="O5" t="s">
        <v>503</v>
      </c>
      <c r="P5">
        <v>1955</v>
      </c>
      <c r="Q5" t="s">
        <v>419</v>
      </c>
      <c r="R5" s="44">
        <v>4579044</v>
      </c>
      <c r="S5" s="44">
        <v>305002.62</v>
      </c>
      <c r="T5" s="44">
        <v>337438.62</v>
      </c>
      <c r="U5" s="44">
        <v>345805.51</v>
      </c>
      <c r="V5" s="44">
        <v>307314.92</v>
      </c>
      <c r="W5" s="44">
        <v>353666.28</v>
      </c>
      <c r="X5" s="44">
        <v>354631.02</v>
      </c>
      <c r="Y5" s="44">
        <v>302111.35999999999</v>
      </c>
      <c r="Z5" s="44">
        <v>319048.67</v>
      </c>
      <c r="AA5" s="44">
        <v>376244.14</v>
      </c>
      <c r="AB5" s="44">
        <v>345355.69</v>
      </c>
      <c r="AC5" s="44">
        <v>332631.51</v>
      </c>
      <c r="AD5" s="44">
        <v>394959.49</v>
      </c>
      <c r="AE5" s="44">
        <v>4074209.83</v>
      </c>
      <c r="AG5" s="49"/>
    </row>
    <row r="6" spans="1:33" x14ac:dyDescent="0.25">
      <c r="A6">
        <v>2022</v>
      </c>
      <c r="B6">
        <v>7117</v>
      </c>
      <c r="C6" t="s">
        <v>368</v>
      </c>
      <c r="D6">
        <v>1</v>
      </c>
      <c r="E6" t="s">
        <v>497</v>
      </c>
      <c r="F6">
        <v>0</v>
      </c>
      <c r="G6" t="s">
        <v>498</v>
      </c>
      <c r="H6">
        <v>0</v>
      </c>
      <c r="I6" t="s">
        <v>498</v>
      </c>
      <c r="J6">
        <v>6</v>
      </c>
      <c r="K6" t="s">
        <v>507</v>
      </c>
      <c r="L6" s="26" t="s">
        <v>500</v>
      </c>
      <c r="M6" t="s">
        <v>501</v>
      </c>
      <c r="N6" t="s">
        <v>502</v>
      </c>
      <c r="O6" t="s">
        <v>503</v>
      </c>
      <c r="P6">
        <v>1955</v>
      </c>
      <c r="Q6" t="s">
        <v>419</v>
      </c>
      <c r="R6" s="44">
        <v>960000</v>
      </c>
      <c r="S6" s="44">
        <v>63250.16</v>
      </c>
      <c r="T6" s="44">
        <v>68800</v>
      </c>
      <c r="U6" s="44">
        <v>76349.84</v>
      </c>
      <c r="V6" s="44">
        <v>62274</v>
      </c>
      <c r="W6" s="44">
        <v>74210.960000000006</v>
      </c>
      <c r="X6" s="44">
        <v>75915.039999999994</v>
      </c>
      <c r="Y6" s="44">
        <v>64859.44</v>
      </c>
      <c r="Z6" s="44">
        <v>70689.69</v>
      </c>
      <c r="AA6" s="44">
        <v>74984.28</v>
      </c>
      <c r="AB6" s="44">
        <v>69447</v>
      </c>
      <c r="AC6" s="44">
        <v>66615.72</v>
      </c>
      <c r="AD6" s="44">
        <v>76337.279999999999</v>
      </c>
      <c r="AE6" s="44">
        <v>843733.41</v>
      </c>
      <c r="AG6" s="49"/>
    </row>
    <row r="7" spans="1:33" x14ac:dyDescent="0.25">
      <c r="A7">
        <v>2022</v>
      </c>
      <c r="B7">
        <v>7117</v>
      </c>
      <c r="C7" t="s">
        <v>368</v>
      </c>
      <c r="D7">
        <v>11</v>
      </c>
      <c r="E7" t="s">
        <v>508</v>
      </c>
      <c r="F7">
        <v>0</v>
      </c>
      <c r="G7" t="s">
        <v>498</v>
      </c>
      <c r="H7">
        <v>0</v>
      </c>
      <c r="I7" t="s">
        <v>498</v>
      </c>
      <c r="J7">
        <v>1</v>
      </c>
      <c r="K7" t="s">
        <v>509</v>
      </c>
      <c r="L7" s="26" t="s">
        <v>500</v>
      </c>
      <c r="M7" t="s">
        <v>501</v>
      </c>
      <c r="N7" t="s">
        <v>502</v>
      </c>
      <c r="O7" t="s">
        <v>503</v>
      </c>
      <c r="P7">
        <v>1955</v>
      </c>
      <c r="Q7" t="s">
        <v>419</v>
      </c>
      <c r="R7" s="44">
        <v>2926488</v>
      </c>
      <c r="S7" s="44">
        <v>183616.97</v>
      </c>
      <c r="T7" s="44">
        <v>226578.94</v>
      </c>
      <c r="U7" s="44">
        <v>241222.01</v>
      </c>
      <c r="V7" s="44">
        <v>225508.53</v>
      </c>
      <c r="W7" s="44">
        <v>257722.46</v>
      </c>
      <c r="X7" s="44">
        <v>222018.93</v>
      </c>
      <c r="Y7" s="44">
        <v>214404.14</v>
      </c>
      <c r="Z7" s="44">
        <v>251250.14</v>
      </c>
      <c r="AA7" s="44">
        <v>258355.06</v>
      </c>
      <c r="AB7" s="44">
        <v>237710.65</v>
      </c>
      <c r="AC7" s="44">
        <v>228518.04</v>
      </c>
      <c r="AD7" s="44">
        <v>263381.17</v>
      </c>
      <c r="AE7" s="44">
        <v>2810287.04</v>
      </c>
      <c r="AG7" s="49"/>
    </row>
    <row r="8" spans="1:33" x14ac:dyDescent="0.25">
      <c r="A8">
        <v>2022</v>
      </c>
      <c r="B8">
        <v>7117</v>
      </c>
      <c r="C8" t="s">
        <v>368</v>
      </c>
      <c r="D8">
        <v>12</v>
      </c>
      <c r="E8" t="s">
        <v>510</v>
      </c>
      <c r="F8">
        <v>0</v>
      </c>
      <c r="G8" t="s">
        <v>498</v>
      </c>
      <c r="H8">
        <v>0</v>
      </c>
      <c r="I8" t="s">
        <v>498</v>
      </c>
      <c r="J8">
        <v>2</v>
      </c>
      <c r="K8" t="s">
        <v>511</v>
      </c>
      <c r="L8" s="26" t="s">
        <v>500</v>
      </c>
      <c r="M8" t="s">
        <v>501</v>
      </c>
      <c r="N8" t="s">
        <v>502</v>
      </c>
      <c r="O8" t="s">
        <v>503</v>
      </c>
      <c r="P8">
        <v>1955</v>
      </c>
      <c r="Q8" t="s">
        <v>419</v>
      </c>
      <c r="R8" s="44">
        <v>13640652</v>
      </c>
      <c r="S8" s="44">
        <v>1012949.99</v>
      </c>
      <c r="T8" s="44">
        <v>1096815.94</v>
      </c>
      <c r="U8" s="44">
        <v>1155458.5900000001</v>
      </c>
      <c r="V8" s="44">
        <v>967277.58</v>
      </c>
      <c r="W8" s="44">
        <v>1120800.46</v>
      </c>
      <c r="X8" s="44">
        <v>823289.94</v>
      </c>
      <c r="Y8" s="44">
        <v>974025.63</v>
      </c>
      <c r="Z8" s="44">
        <v>1028972.88</v>
      </c>
      <c r="AA8" s="44">
        <v>1071373.97</v>
      </c>
      <c r="AB8" s="44">
        <v>971483.58</v>
      </c>
      <c r="AC8" s="44">
        <v>1006469.26</v>
      </c>
      <c r="AD8" s="44">
        <v>1134936.58</v>
      </c>
      <c r="AE8" s="44">
        <v>12363854.4</v>
      </c>
      <c r="AG8" s="49"/>
    </row>
    <row r="9" spans="1:33" x14ac:dyDescent="0.25">
      <c r="A9">
        <v>2022</v>
      </c>
      <c r="B9">
        <v>7117</v>
      </c>
      <c r="C9" t="s">
        <v>368</v>
      </c>
      <c r="D9">
        <v>12</v>
      </c>
      <c r="E9" t="s">
        <v>510</v>
      </c>
      <c r="F9">
        <v>0</v>
      </c>
      <c r="G9" t="s">
        <v>498</v>
      </c>
      <c r="H9">
        <v>0</v>
      </c>
      <c r="I9" t="s">
        <v>498</v>
      </c>
      <c r="J9">
        <v>2</v>
      </c>
      <c r="K9" t="s">
        <v>511</v>
      </c>
      <c r="L9" s="26" t="s">
        <v>500</v>
      </c>
      <c r="M9" t="s">
        <v>501</v>
      </c>
      <c r="N9" t="s">
        <v>512</v>
      </c>
      <c r="O9" t="s">
        <v>513</v>
      </c>
      <c r="P9">
        <v>1955</v>
      </c>
      <c r="Q9" t="s">
        <v>419</v>
      </c>
      <c r="R9" s="44">
        <v>11790159</v>
      </c>
      <c r="S9" s="44">
        <v>873322.75</v>
      </c>
      <c r="T9" s="44">
        <v>988616.84</v>
      </c>
      <c r="U9" s="44">
        <v>1144285.98</v>
      </c>
      <c r="V9" s="44">
        <v>882644.55</v>
      </c>
      <c r="W9" s="44">
        <v>976056.44</v>
      </c>
      <c r="X9" s="44">
        <v>1039754.58</v>
      </c>
      <c r="Y9" s="44">
        <v>892387.61</v>
      </c>
      <c r="Z9" s="44">
        <v>1001027.14</v>
      </c>
      <c r="AA9" s="44">
        <v>1095787.1200000001</v>
      </c>
      <c r="AB9" s="44">
        <v>936886.81</v>
      </c>
      <c r="AC9" s="44">
        <v>900793.51</v>
      </c>
      <c r="AD9" s="44">
        <v>1058595.53</v>
      </c>
      <c r="AE9" s="44">
        <v>11790158.859999999</v>
      </c>
      <c r="AG9" s="49"/>
    </row>
    <row r="10" spans="1:33" x14ac:dyDescent="0.25">
      <c r="A10">
        <v>2022</v>
      </c>
      <c r="B10">
        <v>7117</v>
      </c>
      <c r="C10" t="s">
        <v>368</v>
      </c>
      <c r="D10">
        <v>12</v>
      </c>
      <c r="E10" t="s">
        <v>510</v>
      </c>
      <c r="F10">
        <v>0</v>
      </c>
      <c r="G10" t="s">
        <v>498</v>
      </c>
      <c r="H10">
        <v>0</v>
      </c>
      <c r="I10" t="s">
        <v>498</v>
      </c>
      <c r="J10">
        <v>3</v>
      </c>
      <c r="K10" t="s">
        <v>514</v>
      </c>
      <c r="L10" s="26" t="s">
        <v>500</v>
      </c>
      <c r="M10" t="s">
        <v>501</v>
      </c>
      <c r="N10" t="s">
        <v>512</v>
      </c>
      <c r="O10" t="s">
        <v>513</v>
      </c>
      <c r="P10">
        <v>1955</v>
      </c>
      <c r="Q10" t="s">
        <v>419</v>
      </c>
      <c r="R10" s="44">
        <v>3735084</v>
      </c>
      <c r="S10" s="44">
        <v>279769.94</v>
      </c>
      <c r="T10" s="44">
        <v>303681.06</v>
      </c>
      <c r="U10" s="44">
        <v>464719.2</v>
      </c>
      <c r="V10" s="44">
        <v>270571.68</v>
      </c>
      <c r="W10" s="44">
        <v>295473.34000000003</v>
      </c>
      <c r="X10" s="44">
        <v>278114.75</v>
      </c>
      <c r="Y10" s="44">
        <v>271505.59000000003</v>
      </c>
      <c r="Z10" s="44">
        <v>293085.21000000002</v>
      </c>
      <c r="AA10" s="44">
        <v>303268.69</v>
      </c>
      <c r="AB10" s="44">
        <v>282388.33</v>
      </c>
      <c r="AC10" s="44">
        <v>270091</v>
      </c>
      <c r="AD10" s="44">
        <v>330931.56</v>
      </c>
      <c r="AE10" s="44">
        <v>3643600.35</v>
      </c>
      <c r="AG10" s="49"/>
    </row>
    <row r="11" spans="1:33" x14ac:dyDescent="0.25">
      <c r="A11">
        <v>2022</v>
      </c>
      <c r="B11">
        <v>7117</v>
      </c>
      <c r="C11" t="s">
        <v>368</v>
      </c>
      <c r="D11">
        <v>12</v>
      </c>
      <c r="E11" t="s">
        <v>510</v>
      </c>
      <c r="F11">
        <v>0</v>
      </c>
      <c r="G11" t="s">
        <v>498</v>
      </c>
      <c r="H11">
        <v>0</v>
      </c>
      <c r="I11" t="s">
        <v>498</v>
      </c>
      <c r="J11">
        <v>4</v>
      </c>
      <c r="K11" t="s">
        <v>515</v>
      </c>
      <c r="L11" s="26" t="s">
        <v>500</v>
      </c>
      <c r="M11" t="s">
        <v>501</v>
      </c>
      <c r="N11" t="s">
        <v>502</v>
      </c>
      <c r="O11" t="s">
        <v>503</v>
      </c>
      <c r="P11">
        <v>9998</v>
      </c>
      <c r="Q11" t="s">
        <v>446</v>
      </c>
      <c r="R11" s="44">
        <v>1564367.94</v>
      </c>
      <c r="S11">
        <v>0</v>
      </c>
      <c r="T11" s="44">
        <v>126849.06</v>
      </c>
      <c r="U11" s="44">
        <v>140335.18</v>
      </c>
      <c r="V11" s="44">
        <v>126220.25</v>
      </c>
      <c r="W11" s="44">
        <v>141216.26999999999</v>
      </c>
      <c r="X11" s="44">
        <v>136147.5</v>
      </c>
      <c r="Y11" s="44">
        <v>133065.65</v>
      </c>
      <c r="Z11" s="44">
        <v>148322.18</v>
      </c>
      <c r="AA11" s="44">
        <v>144600.26999999999</v>
      </c>
      <c r="AB11" s="44">
        <v>141673.79999999999</v>
      </c>
      <c r="AC11" s="44">
        <v>134429.95000000001</v>
      </c>
      <c r="AD11" s="44">
        <v>152517.65</v>
      </c>
      <c r="AE11" s="44">
        <v>1525377.76</v>
      </c>
      <c r="AG11" s="49"/>
    </row>
    <row r="12" spans="1:33" x14ac:dyDescent="0.25">
      <c r="A12">
        <v>2022</v>
      </c>
      <c r="B12">
        <v>7117</v>
      </c>
      <c r="C12" t="s">
        <v>368</v>
      </c>
      <c r="D12">
        <v>12</v>
      </c>
      <c r="E12" t="s">
        <v>510</v>
      </c>
      <c r="F12">
        <v>0</v>
      </c>
      <c r="G12" t="s">
        <v>498</v>
      </c>
      <c r="H12">
        <v>0</v>
      </c>
      <c r="I12" t="s">
        <v>498</v>
      </c>
      <c r="J12">
        <v>4</v>
      </c>
      <c r="K12" t="s">
        <v>515</v>
      </c>
      <c r="L12" s="26" t="s">
        <v>500</v>
      </c>
      <c r="M12" t="s">
        <v>501</v>
      </c>
      <c r="N12" t="s">
        <v>512</v>
      </c>
      <c r="O12" t="s">
        <v>513</v>
      </c>
      <c r="P12">
        <v>1955</v>
      </c>
      <c r="Q12" t="s">
        <v>419</v>
      </c>
      <c r="R12" s="44">
        <v>136092.12</v>
      </c>
      <c r="S12" s="44">
        <v>126849.06</v>
      </c>
      <c r="T12" s="44">
        <v>9243.06</v>
      </c>
      <c r="U12">
        <v>0</v>
      </c>
      <c r="V12">
        <v>0</v>
      </c>
      <c r="W12">
        <v>0</v>
      </c>
      <c r="X12" s="44">
        <v>-4657.47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s="44">
        <v>131434.65</v>
      </c>
      <c r="AG12" s="49"/>
    </row>
    <row r="13" spans="1:33" x14ac:dyDescent="0.25">
      <c r="A13">
        <v>2022</v>
      </c>
      <c r="B13">
        <v>7117</v>
      </c>
      <c r="C13" t="s">
        <v>368</v>
      </c>
      <c r="D13">
        <v>12</v>
      </c>
      <c r="E13" t="s">
        <v>510</v>
      </c>
      <c r="F13">
        <v>0</v>
      </c>
      <c r="G13" t="s">
        <v>498</v>
      </c>
      <c r="H13">
        <v>0</v>
      </c>
      <c r="I13" t="s">
        <v>498</v>
      </c>
      <c r="J13">
        <v>5</v>
      </c>
      <c r="K13" t="s">
        <v>516</v>
      </c>
      <c r="L13" s="26" t="s">
        <v>500</v>
      </c>
      <c r="M13" t="s">
        <v>501</v>
      </c>
      <c r="N13" t="s">
        <v>502</v>
      </c>
      <c r="O13" t="s">
        <v>503</v>
      </c>
      <c r="P13">
        <v>9998</v>
      </c>
      <c r="Q13" t="s">
        <v>446</v>
      </c>
      <c r="R13" s="44">
        <v>2194602.98</v>
      </c>
      <c r="S13">
        <v>0</v>
      </c>
      <c r="T13" s="44">
        <v>176964.02</v>
      </c>
      <c r="U13" s="44">
        <v>205211.06</v>
      </c>
      <c r="V13" s="44">
        <v>177014.02</v>
      </c>
      <c r="W13" s="44">
        <v>188377.62</v>
      </c>
      <c r="X13" s="44">
        <v>211604.31</v>
      </c>
      <c r="Y13" s="44">
        <v>189175.27</v>
      </c>
      <c r="Z13" s="44">
        <v>203587.54</v>
      </c>
      <c r="AA13" s="44">
        <v>214900.8</v>
      </c>
      <c r="AB13" s="44">
        <v>208904.93</v>
      </c>
      <c r="AC13" s="44">
        <v>194507.72</v>
      </c>
      <c r="AD13" s="44">
        <v>224352.14</v>
      </c>
      <c r="AE13" s="44">
        <v>2194599.4300000002</v>
      </c>
      <c r="AG13" s="49"/>
    </row>
    <row r="14" spans="1:33" x14ac:dyDescent="0.25">
      <c r="A14">
        <v>2022</v>
      </c>
      <c r="B14">
        <v>7117</v>
      </c>
      <c r="C14" t="s">
        <v>368</v>
      </c>
      <c r="D14">
        <v>12</v>
      </c>
      <c r="E14" t="s">
        <v>510</v>
      </c>
      <c r="F14">
        <v>0</v>
      </c>
      <c r="G14" t="s">
        <v>498</v>
      </c>
      <c r="H14">
        <v>0</v>
      </c>
      <c r="I14" t="s">
        <v>498</v>
      </c>
      <c r="J14">
        <v>5</v>
      </c>
      <c r="K14" t="s">
        <v>516</v>
      </c>
      <c r="L14" s="26" t="s">
        <v>500</v>
      </c>
      <c r="M14" t="s">
        <v>501</v>
      </c>
      <c r="N14" t="s">
        <v>512</v>
      </c>
      <c r="O14" t="s">
        <v>513</v>
      </c>
      <c r="P14">
        <v>1955</v>
      </c>
      <c r="Q14" t="s">
        <v>419</v>
      </c>
      <c r="R14" s="44">
        <v>191087.54</v>
      </c>
      <c r="S14" s="44">
        <v>176964.02</v>
      </c>
      <c r="T14" s="44">
        <v>14123.52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s="44">
        <v>191087.54</v>
      </c>
      <c r="AG14" s="49"/>
    </row>
    <row r="15" spans="1:33" x14ac:dyDescent="0.25">
      <c r="A15">
        <v>2022</v>
      </c>
      <c r="B15">
        <v>7117</v>
      </c>
      <c r="C15" t="s">
        <v>368</v>
      </c>
      <c r="D15">
        <v>12</v>
      </c>
      <c r="E15" t="s">
        <v>510</v>
      </c>
      <c r="F15">
        <v>0</v>
      </c>
      <c r="G15" t="s">
        <v>498</v>
      </c>
      <c r="H15">
        <v>0</v>
      </c>
      <c r="I15" t="s">
        <v>498</v>
      </c>
      <c r="J15">
        <v>6</v>
      </c>
      <c r="K15" t="s">
        <v>517</v>
      </c>
      <c r="L15" s="26" t="s">
        <v>500</v>
      </c>
      <c r="M15" t="s">
        <v>501</v>
      </c>
      <c r="N15" t="s">
        <v>502</v>
      </c>
      <c r="O15" t="s">
        <v>503</v>
      </c>
      <c r="P15">
        <v>9998</v>
      </c>
      <c r="Q15" t="s">
        <v>446</v>
      </c>
      <c r="R15" s="44">
        <v>2444626.33</v>
      </c>
      <c r="S15">
        <v>0</v>
      </c>
      <c r="T15" s="44">
        <v>165510.79</v>
      </c>
      <c r="U15" s="44">
        <v>180464.21</v>
      </c>
      <c r="V15" s="44">
        <v>176843.38</v>
      </c>
      <c r="W15" s="44">
        <v>204176.65</v>
      </c>
      <c r="X15" s="44">
        <v>199640.25</v>
      </c>
      <c r="Y15" s="44">
        <v>206278.32</v>
      </c>
      <c r="Z15" s="44">
        <v>218853.38</v>
      </c>
      <c r="AA15" s="44">
        <v>286678.53000000003</v>
      </c>
      <c r="AB15" s="44">
        <v>288307.73</v>
      </c>
      <c r="AC15" s="44">
        <v>223354.11</v>
      </c>
      <c r="AD15" s="44">
        <v>283052.06</v>
      </c>
      <c r="AE15" s="44">
        <v>2433159.41</v>
      </c>
      <c r="AG15" s="49"/>
    </row>
    <row r="16" spans="1:33" x14ac:dyDescent="0.25">
      <c r="A16">
        <v>2022</v>
      </c>
      <c r="B16">
        <v>7117</v>
      </c>
      <c r="C16" t="s">
        <v>368</v>
      </c>
      <c r="D16">
        <v>12</v>
      </c>
      <c r="E16" t="s">
        <v>510</v>
      </c>
      <c r="F16">
        <v>0</v>
      </c>
      <c r="G16" t="s">
        <v>498</v>
      </c>
      <c r="H16">
        <v>0</v>
      </c>
      <c r="I16" t="s">
        <v>498</v>
      </c>
      <c r="J16">
        <v>6</v>
      </c>
      <c r="K16" t="s">
        <v>517</v>
      </c>
      <c r="L16" s="26" t="s">
        <v>500</v>
      </c>
      <c r="M16" t="s">
        <v>501</v>
      </c>
      <c r="N16" t="s">
        <v>512</v>
      </c>
      <c r="O16" t="s">
        <v>513</v>
      </c>
      <c r="P16">
        <v>1955</v>
      </c>
      <c r="Q16" t="s">
        <v>419</v>
      </c>
      <c r="R16" s="44">
        <v>173200</v>
      </c>
      <c r="S16" s="44">
        <v>161773.67000000001</v>
      </c>
      <c r="T16" s="44">
        <v>11426.33</v>
      </c>
      <c r="U16">
        <v>0</v>
      </c>
      <c r="V16">
        <v>0</v>
      </c>
      <c r="W16">
        <v>0</v>
      </c>
      <c r="X16" s="44">
        <v>-4939.72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s="44">
        <v>168260.28</v>
      </c>
      <c r="AG16" s="49"/>
    </row>
    <row r="17" spans="1:33" x14ac:dyDescent="0.25">
      <c r="A17">
        <v>2022</v>
      </c>
      <c r="B17">
        <v>7117</v>
      </c>
      <c r="C17" t="s">
        <v>368</v>
      </c>
      <c r="D17">
        <v>12</v>
      </c>
      <c r="E17" t="s">
        <v>510</v>
      </c>
      <c r="F17">
        <v>0</v>
      </c>
      <c r="G17" t="s">
        <v>498</v>
      </c>
      <c r="H17">
        <v>0</v>
      </c>
      <c r="I17" t="s">
        <v>498</v>
      </c>
      <c r="J17">
        <v>7</v>
      </c>
      <c r="K17" t="s">
        <v>518</v>
      </c>
      <c r="L17" s="26" t="s">
        <v>500</v>
      </c>
      <c r="M17" t="s">
        <v>501</v>
      </c>
      <c r="N17" t="s">
        <v>502</v>
      </c>
      <c r="O17" t="s">
        <v>503</v>
      </c>
      <c r="P17">
        <v>1955</v>
      </c>
      <c r="Q17" t="s">
        <v>419</v>
      </c>
      <c r="R17" s="44">
        <v>2681448</v>
      </c>
      <c r="S17" s="44">
        <v>214317.1</v>
      </c>
      <c r="T17" s="44">
        <v>204834.41</v>
      </c>
      <c r="U17" s="44">
        <v>207113.95</v>
      </c>
      <c r="V17" s="44">
        <v>186278.85</v>
      </c>
      <c r="W17" s="44">
        <v>195064.88</v>
      </c>
      <c r="X17" s="44">
        <v>214665.39</v>
      </c>
      <c r="Y17" s="44">
        <v>193271.07</v>
      </c>
      <c r="Z17" s="44">
        <v>177539.52</v>
      </c>
      <c r="AA17" s="44">
        <v>207717.46</v>
      </c>
      <c r="AB17" s="44">
        <v>385626.04</v>
      </c>
      <c r="AC17" s="44">
        <v>186214.33</v>
      </c>
      <c r="AD17" s="44">
        <v>215910.43</v>
      </c>
      <c r="AE17" s="44">
        <v>2588553.4300000002</v>
      </c>
      <c r="AG17" s="49"/>
    </row>
    <row r="18" spans="1:33" x14ac:dyDescent="0.25">
      <c r="A18">
        <v>2022</v>
      </c>
      <c r="B18">
        <v>7117</v>
      </c>
      <c r="C18" t="s">
        <v>368</v>
      </c>
      <c r="D18">
        <v>12</v>
      </c>
      <c r="E18" t="s">
        <v>510</v>
      </c>
      <c r="F18">
        <v>0</v>
      </c>
      <c r="G18" t="s">
        <v>498</v>
      </c>
      <c r="H18">
        <v>0</v>
      </c>
      <c r="I18" t="s">
        <v>498</v>
      </c>
      <c r="J18">
        <v>8</v>
      </c>
      <c r="K18" t="s">
        <v>519</v>
      </c>
      <c r="L18" s="26" t="s">
        <v>500</v>
      </c>
      <c r="M18" t="s">
        <v>501</v>
      </c>
      <c r="N18" t="s">
        <v>502</v>
      </c>
      <c r="O18" t="s">
        <v>503</v>
      </c>
      <c r="P18">
        <v>9998</v>
      </c>
      <c r="Q18" t="s">
        <v>446</v>
      </c>
      <c r="R18" s="44">
        <v>526545.34</v>
      </c>
      <c r="S18">
        <v>0</v>
      </c>
      <c r="T18" s="44">
        <v>47287.76</v>
      </c>
      <c r="U18" s="44">
        <v>58384.88</v>
      </c>
      <c r="V18" s="44">
        <v>47287.76</v>
      </c>
      <c r="W18" s="44">
        <v>55162.25</v>
      </c>
      <c r="X18" s="44">
        <v>44058.95</v>
      </c>
      <c r="Y18" s="44">
        <v>38422.89</v>
      </c>
      <c r="Z18" s="44">
        <v>40836.32</v>
      </c>
      <c r="AA18" s="44">
        <v>43249.75</v>
      </c>
      <c r="AB18" s="44">
        <v>38185.39</v>
      </c>
      <c r="AC18" s="44">
        <v>38697.89</v>
      </c>
      <c r="AD18" s="44">
        <v>45625.68</v>
      </c>
      <c r="AE18" s="44">
        <v>497199.52</v>
      </c>
      <c r="AG18" s="49"/>
    </row>
    <row r="19" spans="1:33" x14ac:dyDescent="0.25">
      <c r="A19">
        <v>2022</v>
      </c>
      <c r="B19">
        <v>7117</v>
      </c>
      <c r="C19" t="s">
        <v>368</v>
      </c>
      <c r="D19">
        <v>12</v>
      </c>
      <c r="E19" t="s">
        <v>510</v>
      </c>
      <c r="F19">
        <v>0</v>
      </c>
      <c r="G19" t="s">
        <v>498</v>
      </c>
      <c r="H19">
        <v>0</v>
      </c>
      <c r="I19" t="s">
        <v>498</v>
      </c>
      <c r="J19">
        <v>8</v>
      </c>
      <c r="K19" t="s">
        <v>519</v>
      </c>
      <c r="L19" s="26" t="s">
        <v>500</v>
      </c>
      <c r="M19" t="s">
        <v>501</v>
      </c>
      <c r="N19" t="s">
        <v>512</v>
      </c>
      <c r="O19" t="s">
        <v>513</v>
      </c>
      <c r="P19">
        <v>1955</v>
      </c>
      <c r="Q19" t="s">
        <v>419</v>
      </c>
      <c r="R19" s="44">
        <v>33836.32</v>
      </c>
      <c r="S19" s="44">
        <v>29510.66</v>
      </c>
      <c r="T19" s="44">
        <v>4325.66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s="44">
        <v>33836.32</v>
      </c>
      <c r="AG19" s="49"/>
    </row>
    <row r="20" spans="1:33" x14ac:dyDescent="0.25">
      <c r="A20">
        <v>2022</v>
      </c>
      <c r="B20">
        <v>7117</v>
      </c>
      <c r="C20" t="s">
        <v>368</v>
      </c>
      <c r="D20">
        <v>12</v>
      </c>
      <c r="E20" t="s">
        <v>510</v>
      </c>
      <c r="F20">
        <v>0</v>
      </c>
      <c r="G20" t="s">
        <v>498</v>
      </c>
      <c r="H20">
        <v>0</v>
      </c>
      <c r="I20" t="s">
        <v>498</v>
      </c>
      <c r="J20">
        <v>9</v>
      </c>
      <c r="K20" t="s">
        <v>520</v>
      </c>
      <c r="L20" s="26" t="s">
        <v>500</v>
      </c>
      <c r="M20" t="s">
        <v>501</v>
      </c>
      <c r="N20" t="s">
        <v>502</v>
      </c>
      <c r="O20" t="s">
        <v>503</v>
      </c>
      <c r="P20">
        <v>9998</v>
      </c>
      <c r="Q20" t="s">
        <v>446</v>
      </c>
      <c r="R20" s="44">
        <v>5384826.8200000003</v>
      </c>
      <c r="S20">
        <v>0</v>
      </c>
      <c r="T20" s="44">
        <v>460698.18</v>
      </c>
      <c r="U20" s="44">
        <v>498691.92</v>
      </c>
      <c r="V20" s="44">
        <v>459698.18</v>
      </c>
      <c r="W20" s="44">
        <v>495695.05</v>
      </c>
      <c r="X20" s="44">
        <v>521629.92</v>
      </c>
      <c r="Y20" s="44">
        <v>440764.26</v>
      </c>
      <c r="Z20" s="44">
        <v>480571.52</v>
      </c>
      <c r="AA20" s="44">
        <v>501022.21</v>
      </c>
      <c r="AB20" s="44">
        <v>434388.75</v>
      </c>
      <c r="AC20" s="44">
        <v>443637.9</v>
      </c>
      <c r="AD20" s="44">
        <v>533974.68999999994</v>
      </c>
      <c r="AE20" s="44">
        <v>5270772.58</v>
      </c>
      <c r="AG20" s="49"/>
    </row>
    <row r="21" spans="1:33" x14ac:dyDescent="0.25">
      <c r="A21">
        <v>2022</v>
      </c>
      <c r="B21">
        <v>7117</v>
      </c>
      <c r="C21" t="s">
        <v>368</v>
      </c>
      <c r="D21">
        <v>12</v>
      </c>
      <c r="E21" t="s">
        <v>510</v>
      </c>
      <c r="F21">
        <v>0</v>
      </c>
      <c r="G21" t="s">
        <v>498</v>
      </c>
      <c r="H21">
        <v>0</v>
      </c>
      <c r="I21" t="s">
        <v>498</v>
      </c>
      <c r="J21">
        <v>9</v>
      </c>
      <c r="K21" t="s">
        <v>520</v>
      </c>
      <c r="L21" s="26" t="s">
        <v>500</v>
      </c>
      <c r="M21" t="s">
        <v>501</v>
      </c>
      <c r="N21" t="s">
        <v>512</v>
      </c>
      <c r="O21" t="s">
        <v>513</v>
      </c>
      <c r="P21">
        <v>1955</v>
      </c>
      <c r="Q21" t="s">
        <v>419</v>
      </c>
      <c r="R21" s="44">
        <v>494695.05</v>
      </c>
      <c r="S21" s="44">
        <v>460698.18</v>
      </c>
      <c r="T21" s="44">
        <v>33996.870000000003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s="44">
        <v>494695.05</v>
      </c>
      <c r="AG21" s="49"/>
    </row>
    <row r="22" spans="1:33" x14ac:dyDescent="0.25">
      <c r="A22">
        <v>2022</v>
      </c>
      <c r="B22">
        <v>7117</v>
      </c>
      <c r="C22" t="s">
        <v>368</v>
      </c>
      <c r="D22">
        <v>13</v>
      </c>
      <c r="E22" t="s">
        <v>521</v>
      </c>
      <c r="F22">
        <v>0</v>
      </c>
      <c r="G22" t="s">
        <v>498</v>
      </c>
      <c r="H22">
        <v>0</v>
      </c>
      <c r="I22" t="s">
        <v>498</v>
      </c>
      <c r="J22">
        <v>1</v>
      </c>
      <c r="K22" t="s">
        <v>522</v>
      </c>
      <c r="L22" s="26" t="s">
        <v>500</v>
      </c>
      <c r="M22" t="s">
        <v>501</v>
      </c>
      <c r="N22" t="s">
        <v>502</v>
      </c>
      <c r="O22" t="s">
        <v>503</v>
      </c>
      <c r="P22">
        <v>9998</v>
      </c>
      <c r="Q22" t="s">
        <v>446</v>
      </c>
      <c r="R22" s="44">
        <v>871267.01</v>
      </c>
      <c r="S22">
        <v>0</v>
      </c>
      <c r="T22" s="44">
        <v>70956.990000000005</v>
      </c>
      <c r="U22" s="44">
        <v>74279.009999999995</v>
      </c>
      <c r="V22" s="44">
        <v>65782.039999999994</v>
      </c>
      <c r="W22" s="44">
        <v>69868</v>
      </c>
      <c r="X22" s="44">
        <v>102789.96</v>
      </c>
      <c r="Y22" s="44">
        <v>85857.08</v>
      </c>
      <c r="Z22" s="44">
        <v>73891.44</v>
      </c>
      <c r="AA22" s="44">
        <v>85063.48</v>
      </c>
      <c r="AB22" s="44">
        <v>80804</v>
      </c>
      <c r="AC22" s="44">
        <v>76071.72</v>
      </c>
      <c r="AD22" s="44">
        <v>85536.28</v>
      </c>
      <c r="AE22" s="44">
        <v>870900</v>
      </c>
      <c r="AG22" s="49"/>
    </row>
    <row r="23" spans="1:33" x14ac:dyDescent="0.25">
      <c r="A23">
        <v>2022</v>
      </c>
      <c r="B23">
        <v>7117</v>
      </c>
      <c r="C23" t="s">
        <v>368</v>
      </c>
      <c r="D23">
        <v>13</v>
      </c>
      <c r="E23" t="s">
        <v>521</v>
      </c>
      <c r="F23">
        <v>0</v>
      </c>
      <c r="G23" t="s">
        <v>498</v>
      </c>
      <c r="H23">
        <v>0</v>
      </c>
      <c r="I23" t="s">
        <v>498</v>
      </c>
      <c r="J23">
        <v>1</v>
      </c>
      <c r="K23" t="s">
        <v>522</v>
      </c>
      <c r="L23" s="26" t="s">
        <v>500</v>
      </c>
      <c r="M23" t="s">
        <v>501</v>
      </c>
      <c r="N23" t="s">
        <v>512</v>
      </c>
      <c r="O23" t="s">
        <v>513</v>
      </c>
      <c r="P23">
        <v>1955</v>
      </c>
      <c r="Q23" t="s">
        <v>419</v>
      </c>
      <c r="R23" s="44">
        <v>75368</v>
      </c>
      <c r="S23" s="44">
        <v>70956.990000000005</v>
      </c>
      <c r="T23" s="44">
        <v>4411.01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s="44">
        <v>75368</v>
      </c>
      <c r="AG23" s="49"/>
    </row>
    <row r="24" spans="1:33" x14ac:dyDescent="0.25">
      <c r="A24">
        <v>2022</v>
      </c>
      <c r="B24">
        <v>7117</v>
      </c>
      <c r="C24" t="s">
        <v>368</v>
      </c>
      <c r="D24">
        <v>14</v>
      </c>
      <c r="E24" t="s">
        <v>523</v>
      </c>
      <c r="F24">
        <v>0</v>
      </c>
      <c r="G24" t="s">
        <v>498</v>
      </c>
      <c r="H24">
        <v>0</v>
      </c>
      <c r="I24" t="s">
        <v>498</v>
      </c>
      <c r="J24">
        <v>1</v>
      </c>
      <c r="K24" t="s">
        <v>524</v>
      </c>
      <c r="L24" s="26" t="s">
        <v>500</v>
      </c>
      <c r="M24" t="s">
        <v>501</v>
      </c>
      <c r="N24" t="s">
        <v>502</v>
      </c>
      <c r="O24" t="s">
        <v>503</v>
      </c>
      <c r="P24">
        <v>9998</v>
      </c>
      <c r="Q24" t="s">
        <v>446</v>
      </c>
      <c r="R24" s="44">
        <v>700730.51</v>
      </c>
      <c r="S24">
        <v>0</v>
      </c>
      <c r="T24" s="44">
        <v>48331.47</v>
      </c>
      <c r="U24" s="44">
        <v>78340.53</v>
      </c>
      <c r="V24" s="44">
        <v>46179.360000000001</v>
      </c>
      <c r="W24" s="44">
        <v>74369.240000000005</v>
      </c>
      <c r="X24" s="44">
        <v>69459.399999999994</v>
      </c>
      <c r="Y24" s="44">
        <v>58402.720000000001</v>
      </c>
      <c r="Z24" s="44">
        <v>63336</v>
      </c>
      <c r="AA24" s="44">
        <v>61869.279999999999</v>
      </c>
      <c r="AB24" s="44">
        <v>50378.93</v>
      </c>
      <c r="AC24" s="44">
        <v>57932.27</v>
      </c>
      <c r="AD24" s="44">
        <v>78196.800000000003</v>
      </c>
      <c r="AE24" s="44">
        <v>686796</v>
      </c>
      <c r="AG24" s="49"/>
    </row>
    <row r="25" spans="1:33" x14ac:dyDescent="0.25">
      <c r="A25">
        <v>2022</v>
      </c>
      <c r="B25">
        <v>7117</v>
      </c>
      <c r="C25" t="s">
        <v>368</v>
      </c>
      <c r="D25">
        <v>14</v>
      </c>
      <c r="E25" t="s">
        <v>523</v>
      </c>
      <c r="F25">
        <v>0</v>
      </c>
      <c r="G25" t="s">
        <v>498</v>
      </c>
      <c r="H25">
        <v>0</v>
      </c>
      <c r="I25" t="s">
        <v>498</v>
      </c>
      <c r="J25">
        <v>1</v>
      </c>
      <c r="K25" t="s">
        <v>524</v>
      </c>
      <c r="L25" s="26" t="s">
        <v>500</v>
      </c>
      <c r="M25" t="s">
        <v>501</v>
      </c>
      <c r="N25" t="s">
        <v>512</v>
      </c>
      <c r="O25" t="s">
        <v>513</v>
      </c>
      <c r="P25">
        <v>1955</v>
      </c>
      <c r="Q25" t="s">
        <v>419</v>
      </c>
      <c r="R25" s="44">
        <v>72136</v>
      </c>
      <c r="S25" s="44">
        <v>59301.49</v>
      </c>
      <c r="T25" s="44">
        <v>12834.51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 s="44">
        <v>72136</v>
      </c>
      <c r="AG25" s="49"/>
    </row>
    <row r="26" spans="1:33" x14ac:dyDescent="0.25">
      <c r="A26">
        <v>2022</v>
      </c>
      <c r="B26">
        <v>7117</v>
      </c>
      <c r="C26" t="s">
        <v>368</v>
      </c>
      <c r="D26">
        <v>14</v>
      </c>
      <c r="E26" t="s">
        <v>523</v>
      </c>
      <c r="F26">
        <v>0</v>
      </c>
      <c r="G26" t="s">
        <v>498</v>
      </c>
      <c r="H26">
        <v>0</v>
      </c>
      <c r="I26" t="s">
        <v>498</v>
      </c>
      <c r="J26">
        <v>2</v>
      </c>
      <c r="K26" t="s">
        <v>525</v>
      </c>
      <c r="L26" s="26" t="s">
        <v>500</v>
      </c>
      <c r="M26" t="s">
        <v>501</v>
      </c>
      <c r="N26" t="s">
        <v>526</v>
      </c>
      <c r="O26" t="s">
        <v>527</v>
      </c>
      <c r="P26">
        <v>1955</v>
      </c>
      <c r="Q26" t="s">
        <v>419</v>
      </c>
      <c r="R26" s="44">
        <v>1350420</v>
      </c>
      <c r="S26" s="44">
        <v>80681.22</v>
      </c>
      <c r="T26" s="44">
        <v>87175.52</v>
      </c>
      <c r="U26" s="44">
        <v>96660.27</v>
      </c>
      <c r="V26" s="44">
        <v>82874.350000000006</v>
      </c>
      <c r="W26" s="44">
        <v>87444.62</v>
      </c>
      <c r="X26" s="44">
        <v>86843.68</v>
      </c>
      <c r="Y26" s="44">
        <v>76167.86</v>
      </c>
      <c r="Z26" s="44">
        <v>84734.13</v>
      </c>
      <c r="AA26" s="44">
        <v>89292.27</v>
      </c>
      <c r="AB26" s="44">
        <v>82217</v>
      </c>
      <c r="AC26" s="44">
        <v>76167.86</v>
      </c>
      <c r="AD26" s="44">
        <v>88266.14</v>
      </c>
      <c r="AE26" s="44">
        <v>1018524.92</v>
      </c>
      <c r="AG26" s="49"/>
    </row>
    <row r="27" spans="1:33" x14ac:dyDescent="0.25">
      <c r="A27">
        <v>2022</v>
      </c>
      <c r="B27">
        <v>7117</v>
      </c>
      <c r="C27" t="s">
        <v>368</v>
      </c>
      <c r="D27">
        <v>14</v>
      </c>
      <c r="E27" t="s">
        <v>523</v>
      </c>
      <c r="F27">
        <v>0</v>
      </c>
      <c r="G27" t="s">
        <v>498</v>
      </c>
      <c r="H27">
        <v>0</v>
      </c>
      <c r="I27" t="s">
        <v>498</v>
      </c>
      <c r="J27">
        <v>3</v>
      </c>
      <c r="K27" t="s">
        <v>528</v>
      </c>
      <c r="L27" s="26" t="s">
        <v>500</v>
      </c>
      <c r="M27" t="s">
        <v>501</v>
      </c>
      <c r="N27" t="s">
        <v>502</v>
      </c>
      <c r="O27" t="s">
        <v>503</v>
      </c>
      <c r="P27">
        <v>1955</v>
      </c>
      <c r="Q27" t="s">
        <v>419</v>
      </c>
      <c r="R27" s="44">
        <v>105600</v>
      </c>
      <c r="S27">
        <v>0</v>
      </c>
      <c r="T27" s="44">
        <v>8279.92</v>
      </c>
      <c r="U27" s="44">
        <v>9320.08</v>
      </c>
      <c r="V27" s="44">
        <v>8279.92</v>
      </c>
      <c r="W27" s="44">
        <v>8800</v>
      </c>
      <c r="X27" s="44">
        <v>9320.08</v>
      </c>
      <c r="Y27" s="44">
        <v>8279.92</v>
      </c>
      <c r="Z27" s="44">
        <v>8800</v>
      </c>
      <c r="AA27" s="44">
        <v>9320.08</v>
      </c>
      <c r="AB27" s="44">
        <v>8800</v>
      </c>
      <c r="AC27" s="44">
        <v>8279.92</v>
      </c>
      <c r="AD27" s="44">
        <v>9320.08</v>
      </c>
      <c r="AE27" s="44">
        <v>96800</v>
      </c>
      <c r="AG27" s="49"/>
    </row>
    <row r="28" spans="1:33" x14ac:dyDescent="0.25">
      <c r="A28">
        <v>2022</v>
      </c>
      <c r="B28">
        <v>7117</v>
      </c>
      <c r="C28" t="s">
        <v>368</v>
      </c>
      <c r="D28">
        <v>14</v>
      </c>
      <c r="E28" t="s">
        <v>523</v>
      </c>
      <c r="F28">
        <v>0</v>
      </c>
      <c r="G28" t="s">
        <v>498</v>
      </c>
      <c r="H28">
        <v>0</v>
      </c>
      <c r="I28" t="s">
        <v>498</v>
      </c>
      <c r="J28">
        <v>4</v>
      </c>
      <c r="K28" t="s">
        <v>529</v>
      </c>
      <c r="L28" s="26" t="s">
        <v>500</v>
      </c>
      <c r="M28" t="s">
        <v>501</v>
      </c>
      <c r="N28" t="s">
        <v>526</v>
      </c>
      <c r="O28" t="s">
        <v>527</v>
      </c>
      <c r="P28">
        <v>1955</v>
      </c>
      <c r="Q28" t="s">
        <v>419</v>
      </c>
      <c r="R28" s="44">
        <v>1174008</v>
      </c>
      <c r="S28" s="44">
        <v>90182.31</v>
      </c>
      <c r="T28" s="44">
        <v>103485.71</v>
      </c>
      <c r="U28" s="44">
        <v>121703.8</v>
      </c>
      <c r="V28" s="44">
        <v>74371.22</v>
      </c>
      <c r="W28" s="44">
        <v>97536.09</v>
      </c>
      <c r="X28" s="44">
        <v>104140.75</v>
      </c>
      <c r="Y28" s="44">
        <v>82455.94</v>
      </c>
      <c r="Z28" s="44">
        <v>82313.7</v>
      </c>
      <c r="AA28" s="44">
        <v>88956.54</v>
      </c>
      <c r="AB28" s="44">
        <v>88249.86</v>
      </c>
      <c r="AC28" s="44">
        <v>79017.289999999994</v>
      </c>
      <c r="AD28" s="44">
        <v>96435.18</v>
      </c>
      <c r="AE28" s="44">
        <v>1108848.3899999999</v>
      </c>
      <c r="AG28" s="49"/>
    </row>
    <row r="29" spans="1:33" x14ac:dyDescent="0.25">
      <c r="A29">
        <v>2022</v>
      </c>
      <c r="B29">
        <v>7117</v>
      </c>
      <c r="C29" t="s">
        <v>368</v>
      </c>
      <c r="D29">
        <v>15</v>
      </c>
      <c r="E29" t="s">
        <v>530</v>
      </c>
      <c r="F29">
        <v>0</v>
      </c>
      <c r="G29" t="s">
        <v>498</v>
      </c>
      <c r="H29">
        <v>0</v>
      </c>
      <c r="I29" t="s">
        <v>498</v>
      </c>
      <c r="J29">
        <v>1</v>
      </c>
      <c r="K29" t="s">
        <v>531</v>
      </c>
      <c r="L29" s="26" t="s">
        <v>500</v>
      </c>
      <c r="M29" t="s">
        <v>501</v>
      </c>
      <c r="N29" t="s">
        <v>512</v>
      </c>
      <c r="O29" t="s">
        <v>513</v>
      </c>
      <c r="P29">
        <v>1955</v>
      </c>
      <c r="Q29" t="s">
        <v>419</v>
      </c>
      <c r="R29" s="44">
        <v>3256476</v>
      </c>
      <c r="S29" s="44">
        <v>207159.39</v>
      </c>
      <c r="T29" s="44">
        <v>293337.26</v>
      </c>
      <c r="U29" s="44">
        <v>407382.14</v>
      </c>
      <c r="V29" s="44">
        <v>236595.81</v>
      </c>
      <c r="W29" s="44">
        <v>252002.18</v>
      </c>
      <c r="X29" s="44">
        <v>265836.55</v>
      </c>
      <c r="Y29" s="44">
        <v>234977.69</v>
      </c>
      <c r="Z29" s="44">
        <v>257595.39</v>
      </c>
      <c r="AA29" s="44">
        <v>267026.67</v>
      </c>
      <c r="AB29" s="44">
        <v>248678.48</v>
      </c>
      <c r="AC29" s="44">
        <v>233787.57</v>
      </c>
      <c r="AD29" s="44">
        <v>271342.71999999997</v>
      </c>
      <c r="AE29" s="44">
        <v>3175721.85</v>
      </c>
      <c r="AG29" s="49"/>
    </row>
    <row r="30" spans="1:33" x14ac:dyDescent="0.25">
      <c r="A30">
        <v>2022</v>
      </c>
      <c r="B30">
        <v>7117</v>
      </c>
      <c r="C30" t="s">
        <v>368</v>
      </c>
      <c r="D30">
        <v>15</v>
      </c>
      <c r="E30" t="s">
        <v>530</v>
      </c>
      <c r="F30">
        <v>0</v>
      </c>
      <c r="G30" t="s">
        <v>498</v>
      </c>
      <c r="H30">
        <v>0</v>
      </c>
      <c r="I30" t="s">
        <v>498</v>
      </c>
      <c r="J30">
        <v>2</v>
      </c>
      <c r="K30" t="s">
        <v>532</v>
      </c>
      <c r="L30" s="26" t="s">
        <v>500</v>
      </c>
      <c r="M30" t="s">
        <v>501</v>
      </c>
      <c r="N30" t="s">
        <v>502</v>
      </c>
      <c r="O30" t="s">
        <v>503</v>
      </c>
      <c r="P30">
        <v>9998</v>
      </c>
      <c r="Q30" t="s">
        <v>446</v>
      </c>
      <c r="R30" s="44">
        <v>859796.55</v>
      </c>
      <c r="S30">
        <v>0</v>
      </c>
      <c r="T30" s="44">
        <v>67011.5</v>
      </c>
      <c r="U30" s="44">
        <v>80988.5</v>
      </c>
      <c r="V30" s="44">
        <v>64860.57</v>
      </c>
      <c r="W30" s="44">
        <v>78766.03</v>
      </c>
      <c r="X30" s="44">
        <v>78373.399999999994</v>
      </c>
      <c r="Y30" s="44">
        <v>69626.600000000006</v>
      </c>
      <c r="Z30" s="44">
        <v>74000</v>
      </c>
      <c r="AA30" s="44">
        <v>78373.399999999994</v>
      </c>
      <c r="AB30" s="44">
        <v>64874.07</v>
      </c>
      <c r="AC30" s="44">
        <v>63510.75</v>
      </c>
      <c r="AD30" s="44">
        <v>74115.179999999993</v>
      </c>
      <c r="AE30" s="44">
        <v>794500</v>
      </c>
      <c r="AG30" s="49"/>
    </row>
    <row r="31" spans="1:33" x14ac:dyDescent="0.25">
      <c r="A31">
        <v>2022</v>
      </c>
      <c r="B31">
        <v>7117</v>
      </c>
      <c r="C31" t="s">
        <v>368</v>
      </c>
      <c r="D31">
        <v>15</v>
      </c>
      <c r="E31" t="s">
        <v>530</v>
      </c>
      <c r="F31">
        <v>0</v>
      </c>
      <c r="G31" t="s">
        <v>498</v>
      </c>
      <c r="H31">
        <v>0</v>
      </c>
      <c r="I31" t="s">
        <v>498</v>
      </c>
      <c r="J31">
        <v>2</v>
      </c>
      <c r="K31" t="s">
        <v>532</v>
      </c>
      <c r="L31" s="26" t="s">
        <v>500</v>
      </c>
      <c r="M31" t="s">
        <v>501</v>
      </c>
      <c r="N31" t="s">
        <v>512</v>
      </c>
      <c r="O31" t="s">
        <v>513</v>
      </c>
      <c r="P31">
        <v>1955</v>
      </c>
      <c r="Q31" t="s">
        <v>419</v>
      </c>
      <c r="R31" s="44">
        <v>74000</v>
      </c>
      <c r="S31" s="44">
        <v>67011.5</v>
      </c>
      <c r="T31" s="44">
        <v>6988.5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s="44">
        <v>74000</v>
      </c>
      <c r="AG31" s="49"/>
    </row>
    <row r="32" spans="1:33" x14ac:dyDescent="0.25">
      <c r="A32">
        <v>2022</v>
      </c>
      <c r="B32">
        <v>7117</v>
      </c>
      <c r="C32" t="s">
        <v>368</v>
      </c>
      <c r="D32">
        <v>16</v>
      </c>
      <c r="E32" t="s">
        <v>533</v>
      </c>
      <c r="F32">
        <v>0</v>
      </c>
      <c r="G32" t="s">
        <v>498</v>
      </c>
      <c r="H32">
        <v>0</v>
      </c>
      <c r="I32" t="s">
        <v>498</v>
      </c>
      <c r="J32">
        <v>1</v>
      </c>
      <c r="K32" t="s">
        <v>534</v>
      </c>
      <c r="L32" s="26" t="s">
        <v>500</v>
      </c>
      <c r="M32" t="s">
        <v>501</v>
      </c>
      <c r="N32" t="s">
        <v>502</v>
      </c>
      <c r="O32" t="s">
        <v>503</v>
      </c>
      <c r="P32">
        <v>9998</v>
      </c>
      <c r="Q32" t="s">
        <v>446</v>
      </c>
      <c r="R32" s="44">
        <v>508000.6</v>
      </c>
      <c r="S32">
        <v>0</v>
      </c>
      <c r="T32" s="44">
        <v>33872.400000000001</v>
      </c>
      <c r="U32" s="44">
        <v>38127.599999999999</v>
      </c>
      <c r="V32" s="44">
        <v>41399.599999999999</v>
      </c>
      <c r="W32" s="44">
        <v>44000</v>
      </c>
      <c r="X32" s="44">
        <v>46600.4</v>
      </c>
      <c r="Y32" s="44">
        <v>41399.599999999999</v>
      </c>
      <c r="Z32" s="44">
        <v>51527.199999999997</v>
      </c>
      <c r="AA32" s="44">
        <v>55073.2</v>
      </c>
      <c r="AB32" s="44">
        <v>51500</v>
      </c>
      <c r="AC32" s="44">
        <v>49026.8</v>
      </c>
      <c r="AD32" s="44">
        <v>55473.2</v>
      </c>
      <c r="AE32" s="44">
        <v>508000</v>
      </c>
      <c r="AG32" s="49"/>
    </row>
    <row r="33" spans="1:33" x14ac:dyDescent="0.25">
      <c r="A33">
        <v>2022</v>
      </c>
      <c r="B33">
        <v>7117</v>
      </c>
      <c r="C33" t="s">
        <v>368</v>
      </c>
      <c r="D33">
        <v>16</v>
      </c>
      <c r="E33" t="s">
        <v>533</v>
      </c>
      <c r="F33">
        <v>0</v>
      </c>
      <c r="G33" t="s">
        <v>498</v>
      </c>
      <c r="H33">
        <v>0</v>
      </c>
      <c r="I33" t="s">
        <v>498</v>
      </c>
      <c r="J33">
        <v>1</v>
      </c>
      <c r="K33" t="s">
        <v>534</v>
      </c>
      <c r="L33" s="26" t="s">
        <v>500</v>
      </c>
      <c r="M33" t="s">
        <v>501</v>
      </c>
      <c r="N33" t="s">
        <v>512</v>
      </c>
      <c r="O33" t="s">
        <v>513</v>
      </c>
      <c r="P33">
        <v>1955</v>
      </c>
      <c r="Q33" t="s">
        <v>419</v>
      </c>
      <c r="R33" s="44">
        <v>36000</v>
      </c>
      <c r="S33" s="44">
        <v>33872.400000000001</v>
      </c>
      <c r="T33" s="44">
        <v>2127.6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 s="44">
        <v>36000</v>
      </c>
      <c r="AG33" s="49"/>
    </row>
    <row r="34" spans="1:33" x14ac:dyDescent="0.25">
      <c r="A34">
        <v>2022</v>
      </c>
      <c r="B34">
        <v>7117</v>
      </c>
      <c r="C34" t="s">
        <v>368</v>
      </c>
      <c r="D34">
        <v>1</v>
      </c>
      <c r="E34" t="s">
        <v>497</v>
      </c>
      <c r="F34">
        <v>0</v>
      </c>
      <c r="G34" t="s">
        <v>498</v>
      </c>
      <c r="H34">
        <v>0</v>
      </c>
      <c r="I34" t="s">
        <v>498</v>
      </c>
      <c r="J34">
        <v>3</v>
      </c>
      <c r="K34" t="s">
        <v>504</v>
      </c>
      <c r="L34" s="26" t="s">
        <v>535</v>
      </c>
      <c r="M34" t="s">
        <v>536</v>
      </c>
      <c r="N34" t="s">
        <v>502</v>
      </c>
      <c r="O34" t="s">
        <v>503</v>
      </c>
      <c r="P34">
        <v>9995</v>
      </c>
      <c r="Q34" t="s">
        <v>432</v>
      </c>
      <c r="R34" s="44">
        <v>1905000</v>
      </c>
      <c r="S34">
        <v>0</v>
      </c>
      <c r="T34">
        <v>0</v>
      </c>
      <c r="U34">
        <v>0</v>
      </c>
      <c r="V34">
        <v>0</v>
      </c>
      <c r="W34">
        <v>0</v>
      </c>
      <c r="X34" s="44">
        <v>114000</v>
      </c>
      <c r="Y34" s="44">
        <v>80500</v>
      </c>
      <c r="Z34" s="44">
        <v>146268.5</v>
      </c>
      <c r="AA34" s="44">
        <v>72968.75</v>
      </c>
      <c r="AB34" s="44">
        <v>167700</v>
      </c>
      <c r="AC34" s="44">
        <v>132050</v>
      </c>
      <c r="AD34" s="44">
        <v>410581.79</v>
      </c>
      <c r="AE34" s="44">
        <v>1124069.04</v>
      </c>
      <c r="AG34" s="49"/>
    </row>
    <row r="35" spans="1:33" x14ac:dyDescent="0.25">
      <c r="A35">
        <v>2022</v>
      </c>
      <c r="B35">
        <v>7117</v>
      </c>
      <c r="C35" t="s">
        <v>368</v>
      </c>
      <c r="D35">
        <v>1</v>
      </c>
      <c r="E35" t="s">
        <v>497</v>
      </c>
      <c r="F35">
        <v>0</v>
      </c>
      <c r="G35" t="s">
        <v>498</v>
      </c>
      <c r="H35">
        <v>0</v>
      </c>
      <c r="I35" t="s">
        <v>498</v>
      </c>
      <c r="J35">
        <v>3</v>
      </c>
      <c r="K35" t="s">
        <v>504</v>
      </c>
      <c r="L35" s="26" t="s">
        <v>535</v>
      </c>
      <c r="M35" t="s">
        <v>536</v>
      </c>
      <c r="N35" t="s">
        <v>502</v>
      </c>
      <c r="O35" t="s">
        <v>503</v>
      </c>
      <c r="P35">
        <v>9996</v>
      </c>
      <c r="Q35" t="s">
        <v>373</v>
      </c>
      <c r="R35" s="44">
        <v>4649500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 s="44">
        <v>15000</v>
      </c>
      <c r="Z35">
        <v>0</v>
      </c>
      <c r="AA35" s="44">
        <v>93450</v>
      </c>
      <c r="AB35">
        <v>0</v>
      </c>
      <c r="AC35">
        <v>0</v>
      </c>
      <c r="AD35">
        <v>0</v>
      </c>
      <c r="AE35" s="44">
        <v>108450</v>
      </c>
      <c r="AG35" s="49"/>
    </row>
    <row r="36" spans="1:33" x14ac:dyDescent="0.25">
      <c r="A36">
        <v>2022</v>
      </c>
      <c r="B36">
        <v>7117</v>
      </c>
      <c r="C36" t="s">
        <v>368</v>
      </c>
      <c r="D36">
        <v>1</v>
      </c>
      <c r="E36" t="s">
        <v>497</v>
      </c>
      <c r="F36">
        <v>0</v>
      </c>
      <c r="G36" t="s">
        <v>498</v>
      </c>
      <c r="H36">
        <v>0</v>
      </c>
      <c r="I36" t="s">
        <v>498</v>
      </c>
      <c r="J36">
        <v>3</v>
      </c>
      <c r="K36" t="s">
        <v>504</v>
      </c>
      <c r="L36" s="26" t="s">
        <v>535</v>
      </c>
      <c r="M36" t="s">
        <v>536</v>
      </c>
      <c r="N36" t="s">
        <v>502</v>
      </c>
      <c r="O36" t="s">
        <v>503</v>
      </c>
      <c r="P36">
        <v>9998</v>
      </c>
      <c r="Q36" t="s">
        <v>446</v>
      </c>
      <c r="R36" s="44">
        <v>160000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G36" s="49"/>
    </row>
    <row r="37" spans="1:33" x14ac:dyDescent="0.25">
      <c r="A37">
        <v>2022</v>
      </c>
      <c r="B37">
        <v>7117</v>
      </c>
      <c r="C37" t="s">
        <v>368</v>
      </c>
      <c r="D37">
        <v>1</v>
      </c>
      <c r="E37" t="s">
        <v>497</v>
      </c>
      <c r="F37">
        <v>0</v>
      </c>
      <c r="G37" t="s">
        <v>498</v>
      </c>
      <c r="H37">
        <v>0</v>
      </c>
      <c r="I37" t="s">
        <v>498</v>
      </c>
      <c r="J37">
        <v>4</v>
      </c>
      <c r="K37" t="s">
        <v>505</v>
      </c>
      <c r="L37" s="26" t="s">
        <v>535</v>
      </c>
      <c r="M37" t="s">
        <v>536</v>
      </c>
      <c r="N37" t="s">
        <v>502</v>
      </c>
      <c r="O37" t="s">
        <v>503</v>
      </c>
      <c r="P37">
        <v>9995</v>
      </c>
      <c r="Q37" t="s">
        <v>432</v>
      </c>
      <c r="R37" s="44">
        <v>125000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G37" s="49"/>
    </row>
    <row r="38" spans="1:33" x14ac:dyDescent="0.25">
      <c r="A38">
        <v>2022</v>
      </c>
      <c r="B38">
        <v>7117</v>
      </c>
      <c r="C38" t="s">
        <v>368</v>
      </c>
      <c r="D38">
        <v>1</v>
      </c>
      <c r="E38" t="s">
        <v>497</v>
      </c>
      <c r="F38">
        <v>0</v>
      </c>
      <c r="G38" t="s">
        <v>498</v>
      </c>
      <c r="H38">
        <v>0</v>
      </c>
      <c r="I38" t="s">
        <v>498</v>
      </c>
      <c r="J38">
        <v>4</v>
      </c>
      <c r="K38" t="s">
        <v>505</v>
      </c>
      <c r="L38" s="26" t="s">
        <v>535</v>
      </c>
      <c r="M38" t="s">
        <v>536</v>
      </c>
      <c r="N38" t="s">
        <v>502</v>
      </c>
      <c r="O38" t="s">
        <v>503</v>
      </c>
      <c r="P38">
        <v>9996</v>
      </c>
      <c r="Q38" t="s">
        <v>373</v>
      </c>
      <c r="R38" s="44">
        <v>2102500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G38" s="49"/>
    </row>
    <row r="39" spans="1:33" x14ac:dyDescent="0.25">
      <c r="A39">
        <v>2022</v>
      </c>
      <c r="B39">
        <v>7117</v>
      </c>
      <c r="C39" t="s">
        <v>368</v>
      </c>
      <c r="D39">
        <v>12</v>
      </c>
      <c r="E39" t="s">
        <v>510</v>
      </c>
      <c r="F39">
        <v>0</v>
      </c>
      <c r="G39" t="s">
        <v>498</v>
      </c>
      <c r="H39">
        <v>0</v>
      </c>
      <c r="I39" t="s">
        <v>498</v>
      </c>
      <c r="J39">
        <v>2</v>
      </c>
      <c r="K39" t="s">
        <v>511</v>
      </c>
      <c r="L39" s="26" t="s">
        <v>537</v>
      </c>
      <c r="M39" t="s">
        <v>108</v>
      </c>
      <c r="N39" t="s">
        <v>512</v>
      </c>
      <c r="O39" t="s">
        <v>513</v>
      </c>
      <c r="P39">
        <v>9996</v>
      </c>
      <c r="Q39" t="s">
        <v>373</v>
      </c>
      <c r="R39" s="44">
        <v>600000</v>
      </c>
      <c r="S39">
        <v>0</v>
      </c>
      <c r="T39" s="44">
        <v>22800</v>
      </c>
      <c r="U39" s="44">
        <v>60233</v>
      </c>
      <c r="V39" s="44">
        <v>48600</v>
      </c>
      <c r="W39" s="44">
        <v>58950</v>
      </c>
      <c r="X39" s="44">
        <v>59068</v>
      </c>
      <c r="Y39" s="44">
        <v>11336</v>
      </c>
      <c r="Z39" s="44">
        <v>32200</v>
      </c>
      <c r="AA39" s="44">
        <v>18000</v>
      </c>
      <c r="AB39">
        <v>0</v>
      </c>
      <c r="AC39" s="44">
        <v>67800</v>
      </c>
      <c r="AD39" s="44">
        <v>215600</v>
      </c>
      <c r="AE39" s="44">
        <v>594587</v>
      </c>
      <c r="AG39" s="49"/>
    </row>
    <row r="40" spans="1:33" x14ac:dyDescent="0.25">
      <c r="A40">
        <v>2022</v>
      </c>
      <c r="B40">
        <v>7117</v>
      </c>
      <c r="C40" t="s">
        <v>368</v>
      </c>
      <c r="D40">
        <v>1</v>
      </c>
      <c r="E40" t="s">
        <v>497</v>
      </c>
      <c r="F40">
        <v>0</v>
      </c>
      <c r="G40" t="s">
        <v>498</v>
      </c>
      <c r="H40">
        <v>0</v>
      </c>
      <c r="I40" t="s">
        <v>498</v>
      </c>
      <c r="J40">
        <v>4</v>
      </c>
      <c r="K40" t="s">
        <v>505</v>
      </c>
      <c r="L40" s="26" t="s">
        <v>538</v>
      </c>
      <c r="M40" t="s">
        <v>539</v>
      </c>
      <c r="N40" t="s">
        <v>502</v>
      </c>
      <c r="O40" t="s">
        <v>503</v>
      </c>
      <c r="P40">
        <v>1955</v>
      </c>
      <c r="Q40" t="s">
        <v>419</v>
      </c>
      <c r="R40" s="44">
        <v>1842120</v>
      </c>
      <c r="S40" s="44">
        <v>82608.490000000005</v>
      </c>
      <c r="T40" s="44">
        <v>84809.13</v>
      </c>
      <c r="U40" s="44">
        <v>89457.81</v>
      </c>
      <c r="V40" s="44">
        <v>79808.73</v>
      </c>
      <c r="W40" s="44">
        <v>84633.27</v>
      </c>
      <c r="X40" s="44">
        <v>85490.31</v>
      </c>
      <c r="Y40" s="44">
        <v>76075.710000000006</v>
      </c>
      <c r="Z40" s="44">
        <v>77866.009999999995</v>
      </c>
      <c r="AA40" s="44">
        <v>77353.350000000006</v>
      </c>
      <c r="AB40" s="44">
        <v>75738.91</v>
      </c>
      <c r="AC40" s="44">
        <v>71440.03</v>
      </c>
      <c r="AD40" s="44">
        <v>80037.789999999994</v>
      </c>
      <c r="AE40" s="44">
        <v>965319.54</v>
      </c>
      <c r="AG40" s="49"/>
    </row>
    <row r="41" spans="1:33" x14ac:dyDescent="0.25">
      <c r="A41">
        <v>2022</v>
      </c>
      <c r="B41">
        <v>7117</v>
      </c>
      <c r="C41" t="s">
        <v>368</v>
      </c>
      <c r="D41">
        <v>1</v>
      </c>
      <c r="E41" t="s">
        <v>497</v>
      </c>
      <c r="F41">
        <v>0</v>
      </c>
      <c r="G41" t="s">
        <v>498</v>
      </c>
      <c r="H41">
        <v>0</v>
      </c>
      <c r="I41" t="s">
        <v>498</v>
      </c>
      <c r="J41">
        <v>4</v>
      </c>
      <c r="K41" t="s">
        <v>505</v>
      </c>
      <c r="L41" s="26" t="s">
        <v>538</v>
      </c>
      <c r="M41" t="s">
        <v>539</v>
      </c>
      <c r="N41" t="s">
        <v>512</v>
      </c>
      <c r="O41" t="s">
        <v>513</v>
      </c>
      <c r="P41">
        <v>1955</v>
      </c>
      <c r="Q41" t="s">
        <v>419</v>
      </c>
      <c r="R41" s="44">
        <v>1350888</v>
      </c>
      <c r="S41" s="44">
        <v>80388.929999999993</v>
      </c>
      <c r="T41" s="44">
        <v>84578.93</v>
      </c>
      <c r="U41" s="44">
        <v>88768.93</v>
      </c>
      <c r="V41" s="44">
        <v>86034.33</v>
      </c>
      <c r="W41" s="44">
        <v>90578.93</v>
      </c>
      <c r="X41" s="44">
        <v>87741.52</v>
      </c>
      <c r="Y41" s="44">
        <v>83682.080000000002</v>
      </c>
      <c r="Z41" s="44">
        <v>96277.03</v>
      </c>
      <c r="AA41" s="44">
        <v>104708.45</v>
      </c>
      <c r="AB41" s="44">
        <v>95221.3</v>
      </c>
      <c r="AC41" s="44">
        <v>96053.759999999995</v>
      </c>
      <c r="AD41" s="44">
        <v>106338.84</v>
      </c>
      <c r="AE41" s="44">
        <v>1100373.03</v>
      </c>
      <c r="AG41" s="49"/>
    </row>
    <row r="42" spans="1:33" x14ac:dyDescent="0.25">
      <c r="A42">
        <v>2022</v>
      </c>
      <c r="B42">
        <v>7117</v>
      </c>
      <c r="C42" t="s">
        <v>368</v>
      </c>
      <c r="D42">
        <v>1</v>
      </c>
      <c r="E42" t="s">
        <v>497</v>
      </c>
      <c r="F42">
        <v>0</v>
      </c>
      <c r="G42" t="s">
        <v>498</v>
      </c>
      <c r="H42">
        <v>0</v>
      </c>
      <c r="I42" t="s">
        <v>498</v>
      </c>
      <c r="J42">
        <v>1</v>
      </c>
      <c r="K42" t="s">
        <v>499</v>
      </c>
      <c r="L42" s="26" t="s">
        <v>540</v>
      </c>
      <c r="M42" t="s">
        <v>541</v>
      </c>
      <c r="N42" t="s">
        <v>502</v>
      </c>
      <c r="O42" t="s">
        <v>503</v>
      </c>
      <c r="P42">
        <v>1955</v>
      </c>
      <c r="Q42" t="s">
        <v>419</v>
      </c>
      <c r="R42" s="44">
        <v>1439346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 s="44">
        <v>1388695.94</v>
      </c>
      <c r="AD42">
        <v>0</v>
      </c>
      <c r="AE42" s="44">
        <v>1388695.94</v>
      </c>
      <c r="AG42" s="49"/>
    </row>
    <row r="43" spans="1:33" x14ac:dyDescent="0.25">
      <c r="A43">
        <v>2022</v>
      </c>
      <c r="B43">
        <v>7117</v>
      </c>
      <c r="C43" t="s">
        <v>368</v>
      </c>
      <c r="D43">
        <v>1</v>
      </c>
      <c r="E43" t="s">
        <v>497</v>
      </c>
      <c r="F43">
        <v>0</v>
      </c>
      <c r="G43" t="s">
        <v>498</v>
      </c>
      <c r="H43">
        <v>0</v>
      </c>
      <c r="I43" t="s">
        <v>498</v>
      </c>
      <c r="J43">
        <v>3</v>
      </c>
      <c r="K43" t="s">
        <v>504</v>
      </c>
      <c r="L43" s="26" t="s">
        <v>540</v>
      </c>
      <c r="M43" t="s">
        <v>541</v>
      </c>
      <c r="N43" t="s">
        <v>502</v>
      </c>
      <c r="O43" t="s">
        <v>503</v>
      </c>
      <c r="P43">
        <v>1955</v>
      </c>
      <c r="Q43" t="s">
        <v>419</v>
      </c>
      <c r="R43" s="44">
        <v>950367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 s="44">
        <v>795533.67</v>
      </c>
      <c r="AD43">
        <v>0</v>
      </c>
      <c r="AE43" s="44">
        <v>795533.67</v>
      </c>
      <c r="AG43" s="49"/>
    </row>
    <row r="44" spans="1:33" x14ac:dyDescent="0.25">
      <c r="A44">
        <v>2022</v>
      </c>
      <c r="B44">
        <v>7117</v>
      </c>
      <c r="C44" t="s">
        <v>368</v>
      </c>
      <c r="D44">
        <v>1</v>
      </c>
      <c r="E44" t="s">
        <v>497</v>
      </c>
      <c r="F44">
        <v>0</v>
      </c>
      <c r="G44" t="s">
        <v>498</v>
      </c>
      <c r="H44">
        <v>0</v>
      </c>
      <c r="I44" t="s">
        <v>498</v>
      </c>
      <c r="J44">
        <v>4</v>
      </c>
      <c r="K44" t="s">
        <v>505</v>
      </c>
      <c r="L44" s="26" t="s">
        <v>540</v>
      </c>
      <c r="M44" t="s">
        <v>541</v>
      </c>
      <c r="N44" t="s">
        <v>502</v>
      </c>
      <c r="O44" t="s">
        <v>503</v>
      </c>
      <c r="P44">
        <v>1955</v>
      </c>
      <c r="Q44" t="s">
        <v>419</v>
      </c>
      <c r="R44" s="44">
        <v>1074615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 s="44">
        <v>966289.24</v>
      </c>
      <c r="AD44">
        <v>0</v>
      </c>
      <c r="AE44" s="44">
        <v>966289.24</v>
      </c>
      <c r="AG44" s="49"/>
    </row>
    <row r="45" spans="1:33" x14ac:dyDescent="0.25">
      <c r="A45">
        <v>2022</v>
      </c>
      <c r="B45">
        <v>7117</v>
      </c>
      <c r="C45" t="s">
        <v>368</v>
      </c>
      <c r="D45">
        <v>1</v>
      </c>
      <c r="E45" t="s">
        <v>497</v>
      </c>
      <c r="F45">
        <v>0</v>
      </c>
      <c r="G45" t="s">
        <v>498</v>
      </c>
      <c r="H45">
        <v>0</v>
      </c>
      <c r="I45" t="s">
        <v>498</v>
      </c>
      <c r="J45">
        <v>4</v>
      </c>
      <c r="K45" t="s">
        <v>505</v>
      </c>
      <c r="L45" s="26" t="s">
        <v>540</v>
      </c>
      <c r="M45" t="s">
        <v>541</v>
      </c>
      <c r="N45" t="s">
        <v>512</v>
      </c>
      <c r="O45" t="s">
        <v>513</v>
      </c>
      <c r="P45">
        <v>1955</v>
      </c>
      <c r="Q45" t="s">
        <v>419</v>
      </c>
      <c r="R45" s="44">
        <v>112574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 s="44">
        <v>92922.3</v>
      </c>
      <c r="AD45">
        <v>0</v>
      </c>
      <c r="AE45" s="44">
        <v>92922.3</v>
      </c>
      <c r="AG45" s="49"/>
    </row>
    <row r="46" spans="1:33" x14ac:dyDescent="0.25">
      <c r="A46">
        <v>2022</v>
      </c>
      <c r="B46">
        <v>7117</v>
      </c>
      <c r="C46" t="s">
        <v>368</v>
      </c>
      <c r="D46">
        <v>1</v>
      </c>
      <c r="E46" t="s">
        <v>497</v>
      </c>
      <c r="F46">
        <v>0</v>
      </c>
      <c r="G46" t="s">
        <v>498</v>
      </c>
      <c r="H46">
        <v>0</v>
      </c>
      <c r="I46" t="s">
        <v>498</v>
      </c>
      <c r="J46">
        <v>5</v>
      </c>
      <c r="K46" t="s">
        <v>506</v>
      </c>
      <c r="L46" s="26" t="s">
        <v>540</v>
      </c>
      <c r="M46" t="s">
        <v>541</v>
      </c>
      <c r="N46" t="s">
        <v>502</v>
      </c>
      <c r="O46" t="s">
        <v>503</v>
      </c>
      <c r="P46">
        <v>1955</v>
      </c>
      <c r="Q46" t="s">
        <v>419</v>
      </c>
      <c r="R46" s="44">
        <v>381587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 s="44">
        <v>342273.56</v>
      </c>
      <c r="AD46">
        <v>0</v>
      </c>
      <c r="AE46" s="44">
        <v>342273.56</v>
      </c>
      <c r="AG46" s="49"/>
    </row>
    <row r="47" spans="1:33" x14ac:dyDescent="0.25">
      <c r="A47">
        <v>2022</v>
      </c>
      <c r="B47">
        <v>7117</v>
      </c>
      <c r="C47" t="s">
        <v>368</v>
      </c>
      <c r="D47">
        <v>1</v>
      </c>
      <c r="E47" t="s">
        <v>497</v>
      </c>
      <c r="F47">
        <v>0</v>
      </c>
      <c r="G47" t="s">
        <v>498</v>
      </c>
      <c r="H47">
        <v>0</v>
      </c>
      <c r="I47" t="s">
        <v>498</v>
      </c>
      <c r="J47">
        <v>6</v>
      </c>
      <c r="K47" t="s">
        <v>507</v>
      </c>
      <c r="L47" s="26" t="s">
        <v>540</v>
      </c>
      <c r="M47" t="s">
        <v>541</v>
      </c>
      <c r="N47" t="s">
        <v>502</v>
      </c>
      <c r="O47" t="s">
        <v>503</v>
      </c>
      <c r="P47">
        <v>1955</v>
      </c>
      <c r="Q47" t="s">
        <v>419</v>
      </c>
      <c r="R47" s="44">
        <v>80000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 s="44">
        <v>68977.789999999994</v>
      </c>
      <c r="AD47">
        <v>0</v>
      </c>
      <c r="AE47" s="44">
        <v>68977.789999999994</v>
      </c>
      <c r="AG47" s="49"/>
    </row>
    <row r="48" spans="1:33" x14ac:dyDescent="0.25">
      <c r="A48">
        <v>2022</v>
      </c>
      <c r="B48">
        <v>7117</v>
      </c>
      <c r="C48" t="s">
        <v>368</v>
      </c>
      <c r="D48">
        <v>11</v>
      </c>
      <c r="E48" t="s">
        <v>508</v>
      </c>
      <c r="F48">
        <v>0</v>
      </c>
      <c r="G48" t="s">
        <v>498</v>
      </c>
      <c r="H48">
        <v>0</v>
      </c>
      <c r="I48" t="s">
        <v>498</v>
      </c>
      <c r="J48">
        <v>1</v>
      </c>
      <c r="K48" t="s">
        <v>509</v>
      </c>
      <c r="L48" s="26" t="s">
        <v>540</v>
      </c>
      <c r="M48" t="s">
        <v>541</v>
      </c>
      <c r="N48" t="s">
        <v>502</v>
      </c>
      <c r="O48" t="s">
        <v>503</v>
      </c>
      <c r="P48">
        <v>1955</v>
      </c>
      <c r="Q48" t="s">
        <v>419</v>
      </c>
      <c r="R48" s="44">
        <v>243874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 s="44">
        <v>234302.61</v>
      </c>
      <c r="AD48">
        <v>0</v>
      </c>
      <c r="AE48" s="44">
        <v>234302.61</v>
      </c>
      <c r="AG48" s="49"/>
    </row>
    <row r="49" spans="1:33" x14ac:dyDescent="0.25">
      <c r="A49">
        <v>2022</v>
      </c>
      <c r="B49">
        <v>7117</v>
      </c>
      <c r="C49" t="s">
        <v>368</v>
      </c>
      <c r="D49">
        <v>12</v>
      </c>
      <c r="E49" t="s">
        <v>510</v>
      </c>
      <c r="F49">
        <v>0</v>
      </c>
      <c r="G49" t="s">
        <v>498</v>
      </c>
      <c r="H49">
        <v>0</v>
      </c>
      <c r="I49" t="s">
        <v>498</v>
      </c>
      <c r="J49">
        <v>2</v>
      </c>
      <c r="K49" t="s">
        <v>511</v>
      </c>
      <c r="L49" s="26" t="s">
        <v>540</v>
      </c>
      <c r="M49" t="s">
        <v>541</v>
      </c>
      <c r="N49" t="s">
        <v>502</v>
      </c>
      <c r="O49" t="s">
        <v>503</v>
      </c>
      <c r="P49">
        <v>1955</v>
      </c>
      <c r="Q49" t="s">
        <v>419</v>
      </c>
      <c r="R49" s="44">
        <v>1136721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 s="44">
        <v>1042610.04</v>
      </c>
      <c r="AD49">
        <v>0</v>
      </c>
      <c r="AE49" s="44">
        <v>1042610.04</v>
      </c>
      <c r="AG49" s="49"/>
    </row>
    <row r="50" spans="1:33" x14ac:dyDescent="0.25">
      <c r="A50">
        <v>2022</v>
      </c>
      <c r="B50">
        <v>7117</v>
      </c>
      <c r="C50" t="s">
        <v>368</v>
      </c>
      <c r="D50">
        <v>12</v>
      </c>
      <c r="E50" t="s">
        <v>510</v>
      </c>
      <c r="F50">
        <v>0</v>
      </c>
      <c r="G50" t="s">
        <v>498</v>
      </c>
      <c r="H50">
        <v>0</v>
      </c>
      <c r="I50" t="s">
        <v>498</v>
      </c>
      <c r="J50">
        <v>2</v>
      </c>
      <c r="K50" t="s">
        <v>511</v>
      </c>
      <c r="L50" s="26" t="s">
        <v>540</v>
      </c>
      <c r="M50" t="s">
        <v>541</v>
      </c>
      <c r="N50" t="s">
        <v>512</v>
      </c>
      <c r="O50" t="s">
        <v>513</v>
      </c>
      <c r="P50">
        <v>1955</v>
      </c>
      <c r="Q50" t="s">
        <v>419</v>
      </c>
      <c r="R50" s="44">
        <v>981372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 s="44">
        <v>954951.98</v>
      </c>
      <c r="AD50">
        <v>0</v>
      </c>
      <c r="AE50" s="44">
        <v>954951.98</v>
      </c>
      <c r="AG50" s="49"/>
    </row>
    <row r="51" spans="1:33" x14ac:dyDescent="0.25">
      <c r="A51">
        <v>2022</v>
      </c>
      <c r="B51">
        <v>7117</v>
      </c>
      <c r="C51" t="s">
        <v>368</v>
      </c>
      <c r="D51">
        <v>12</v>
      </c>
      <c r="E51" t="s">
        <v>510</v>
      </c>
      <c r="F51">
        <v>0</v>
      </c>
      <c r="G51" t="s">
        <v>498</v>
      </c>
      <c r="H51">
        <v>0</v>
      </c>
      <c r="I51" t="s">
        <v>498</v>
      </c>
      <c r="J51">
        <v>3</v>
      </c>
      <c r="K51" t="s">
        <v>514</v>
      </c>
      <c r="L51" s="26" t="s">
        <v>540</v>
      </c>
      <c r="M51" t="s">
        <v>541</v>
      </c>
      <c r="N51" t="s">
        <v>512</v>
      </c>
      <c r="O51" t="s">
        <v>513</v>
      </c>
      <c r="P51">
        <v>1955</v>
      </c>
      <c r="Q51" t="s">
        <v>419</v>
      </c>
      <c r="R51" s="44">
        <v>311257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 s="44">
        <v>287680.77</v>
      </c>
      <c r="AD51">
        <v>0</v>
      </c>
      <c r="AE51" s="44">
        <v>287680.77</v>
      </c>
      <c r="AG51" s="49"/>
    </row>
    <row r="52" spans="1:33" x14ac:dyDescent="0.25">
      <c r="A52">
        <v>2022</v>
      </c>
      <c r="B52">
        <v>7117</v>
      </c>
      <c r="C52" t="s">
        <v>368</v>
      </c>
      <c r="D52">
        <v>12</v>
      </c>
      <c r="E52" t="s">
        <v>510</v>
      </c>
      <c r="F52">
        <v>0</v>
      </c>
      <c r="G52" t="s">
        <v>498</v>
      </c>
      <c r="H52">
        <v>0</v>
      </c>
      <c r="I52" t="s">
        <v>498</v>
      </c>
      <c r="J52">
        <v>4</v>
      </c>
      <c r="K52" t="s">
        <v>515</v>
      </c>
      <c r="L52" s="26" t="s">
        <v>540</v>
      </c>
      <c r="M52" t="s">
        <v>541</v>
      </c>
      <c r="N52" t="s">
        <v>502</v>
      </c>
      <c r="O52" t="s">
        <v>503</v>
      </c>
      <c r="P52">
        <v>9998</v>
      </c>
      <c r="Q52" t="s">
        <v>446</v>
      </c>
      <c r="R52" s="44">
        <v>163935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 s="44">
        <v>140924.47</v>
      </c>
      <c r="AD52">
        <v>0</v>
      </c>
      <c r="AE52" s="44">
        <v>140924.47</v>
      </c>
      <c r="AG52" s="49"/>
    </row>
    <row r="53" spans="1:33" x14ac:dyDescent="0.25">
      <c r="A53">
        <v>2022</v>
      </c>
      <c r="B53">
        <v>7117</v>
      </c>
      <c r="C53" t="s">
        <v>368</v>
      </c>
      <c r="D53">
        <v>12</v>
      </c>
      <c r="E53" t="s">
        <v>510</v>
      </c>
      <c r="F53">
        <v>0</v>
      </c>
      <c r="G53" t="s">
        <v>498</v>
      </c>
      <c r="H53">
        <v>0</v>
      </c>
      <c r="I53" t="s">
        <v>498</v>
      </c>
      <c r="J53">
        <v>4</v>
      </c>
      <c r="K53" t="s">
        <v>515</v>
      </c>
      <c r="L53" s="26" t="s">
        <v>540</v>
      </c>
      <c r="M53" t="s">
        <v>541</v>
      </c>
      <c r="N53" t="s">
        <v>512</v>
      </c>
      <c r="O53" t="s">
        <v>513</v>
      </c>
      <c r="P53">
        <v>1955</v>
      </c>
      <c r="Q53" t="s">
        <v>419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G53" s="49"/>
    </row>
    <row r="54" spans="1:33" x14ac:dyDescent="0.25">
      <c r="A54">
        <v>2022</v>
      </c>
      <c r="B54">
        <v>7117</v>
      </c>
      <c r="C54" t="s">
        <v>368</v>
      </c>
      <c r="D54">
        <v>12</v>
      </c>
      <c r="E54" t="s">
        <v>510</v>
      </c>
      <c r="F54">
        <v>0</v>
      </c>
      <c r="G54" t="s">
        <v>498</v>
      </c>
      <c r="H54">
        <v>0</v>
      </c>
      <c r="I54" t="s">
        <v>498</v>
      </c>
      <c r="J54">
        <v>5</v>
      </c>
      <c r="K54" t="s">
        <v>516</v>
      </c>
      <c r="L54" s="26" t="s">
        <v>540</v>
      </c>
      <c r="M54" t="s">
        <v>541</v>
      </c>
      <c r="N54" t="s">
        <v>502</v>
      </c>
      <c r="O54" t="s">
        <v>503</v>
      </c>
      <c r="P54">
        <v>9998</v>
      </c>
      <c r="Q54" t="s">
        <v>446</v>
      </c>
      <c r="R54" s="44">
        <v>199249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 s="44">
        <v>199248.26</v>
      </c>
      <c r="AD54">
        <v>0</v>
      </c>
      <c r="AE54" s="44">
        <v>199248.26</v>
      </c>
      <c r="AG54" s="49"/>
    </row>
    <row r="55" spans="1:33" x14ac:dyDescent="0.25">
      <c r="A55">
        <v>2022</v>
      </c>
      <c r="B55">
        <v>7117</v>
      </c>
      <c r="C55" t="s">
        <v>368</v>
      </c>
      <c r="D55">
        <v>12</v>
      </c>
      <c r="E55" t="s">
        <v>510</v>
      </c>
      <c r="F55">
        <v>0</v>
      </c>
      <c r="G55" t="s">
        <v>498</v>
      </c>
      <c r="H55">
        <v>0</v>
      </c>
      <c r="I55" t="s">
        <v>498</v>
      </c>
      <c r="J55">
        <v>5</v>
      </c>
      <c r="K55" t="s">
        <v>516</v>
      </c>
      <c r="L55" s="26" t="s">
        <v>540</v>
      </c>
      <c r="M55" t="s">
        <v>541</v>
      </c>
      <c r="N55" t="s">
        <v>512</v>
      </c>
      <c r="O55" t="s">
        <v>513</v>
      </c>
      <c r="P55">
        <v>1955</v>
      </c>
      <c r="Q55" t="s">
        <v>419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G55" s="49"/>
    </row>
    <row r="56" spans="1:33" x14ac:dyDescent="0.25">
      <c r="A56">
        <v>2022</v>
      </c>
      <c r="B56">
        <v>7117</v>
      </c>
      <c r="C56" t="s">
        <v>368</v>
      </c>
      <c r="D56">
        <v>12</v>
      </c>
      <c r="E56" t="s">
        <v>510</v>
      </c>
      <c r="F56">
        <v>0</v>
      </c>
      <c r="G56" t="s">
        <v>498</v>
      </c>
      <c r="H56">
        <v>0</v>
      </c>
      <c r="I56" t="s">
        <v>498</v>
      </c>
      <c r="J56">
        <v>6</v>
      </c>
      <c r="K56" t="s">
        <v>517</v>
      </c>
      <c r="L56" s="26" t="s">
        <v>540</v>
      </c>
      <c r="M56" t="s">
        <v>541</v>
      </c>
      <c r="N56" t="s">
        <v>502</v>
      </c>
      <c r="O56" t="s">
        <v>503</v>
      </c>
      <c r="P56">
        <v>9998</v>
      </c>
      <c r="Q56" t="s">
        <v>446</v>
      </c>
      <c r="R56" s="44">
        <v>240999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 s="44">
        <v>240998.39999999999</v>
      </c>
      <c r="AD56">
        <v>0</v>
      </c>
      <c r="AE56" s="44">
        <v>240998.39999999999</v>
      </c>
      <c r="AG56" s="49"/>
    </row>
    <row r="57" spans="1:33" x14ac:dyDescent="0.25">
      <c r="A57">
        <v>2022</v>
      </c>
      <c r="B57">
        <v>7117</v>
      </c>
      <c r="C57" t="s">
        <v>368</v>
      </c>
      <c r="D57">
        <v>12</v>
      </c>
      <c r="E57" t="s">
        <v>510</v>
      </c>
      <c r="F57">
        <v>0</v>
      </c>
      <c r="G57" t="s">
        <v>498</v>
      </c>
      <c r="H57">
        <v>0</v>
      </c>
      <c r="I57" t="s">
        <v>498</v>
      </c>
      <c r="J57">
        <v>6</v>
      </c>
      <c r="K57" t="s">
        <v>517</v>
      </c>
      <c r="L57" s="26" t="s">
        <v>540</v>
      </c>
      <c r="M57" t="s">
        <v>541</v>
      </c>
      <c r="N57" t="s">
        <v>512</v>
      </c>
      <c r="O57" t="s">
        <v>513</v>
      </c>
      <c r="P57">
        <v>1955</v>
      </c>
      <c r="Q57" t="s">
        <v>419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G57" s="49"/>
    </row>
    <row r="58" spans="1:33" x14ac:dyDescent="0.25">
      <c r="A58">
        <v>2022</v>
      </c>
      <c r="B58">
        <v>7117</v>
      </c>
      <c r="C58" t="s">
        <v>368</v>
      </c>
      <c r="D58">
        <v>12</v>
      </c>
      <c r="E58" t="s">
        <v>510</v>
      </c>
      <c r="F58">
        <v>0</v>
      </c>
      <c r="G58" t="s">
        <v>498</v>
      </c>
      <c r="H58">
        <v>0</v>
      </c>
      <c r="I58" t="s">
        <v>498</v>
      </c>
      <c r="J58">
        <v>7</v>
      </c>
      <c r="K58" t="s">
        <v>518</v>
      </c>
      <c r="L58" s="26" t="s">
        <v>540</v>
      </c>
      <c r="M58" t="s">
        <v>541</v>
      </c>
      <c r="N58" t="s">
        <v>502</v>
      </c>
      <c r="O58" t="s">
        <v>503</v>
      </c>
      <c r="P58">
        <v>1955</v>
      </c>
      <c r="Q58" t="s">
        <v>419</v>
      </c>
      <c r="R58" s="44">
        <v>223454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 s="44">
        <v>182231.33</v>
      </c>
      <c r="AD58">
        <v>0</v>
      </c>
      <c r="AE58" s="44">
        <v>182231.33</v>
      </c>
      <c r="AG58" s="49"/>
    </row>
    <row r="59" spans="1:33" x14ac:dyDescent="0.25">
      <c r="A59">
        <v>2022</v>
      </c>
      <c r="B59">
        <v>7117</v>
      </c>
      <c r="C59" t="s">
        <v>368</v>
      </c>
      <c r="D59">
        <v>12</v>
      </c>
      <c r="E59" t="s">
        <v>510</v>
      </c>
      <c r="F59">
        <v>0</v>
      </c>
      <c r="G59" t="s">
        <v>498</v>
      </c>
      <c r="H59">
        <v>0</v>
      </c>
      <c r="I59" t="s">
        <v>498</v>
      </c>
      <c r="J59">
        <v>8</v>
      </c>
      <c r="K59" t="s">
        <v>519</v>
      </c>
      <c r="L59" s="26" t="s">
        <v>540</v>
      </c>
      <c r="M59" t="s">
        <v>541</v>
      </c>
      <c r="N59" t="s">
        <v>502</v>
      </c>
      <c r="O59" t="s">
        <v>503</v>
      </c>
      <c r="P59">
        <v>9998</v>
      </c>
      <c r="Q59" t="s">
        <v>446</v>
      </c>
      <c r="R59" s="44">
        <v>40837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 s="44">
        <v>40836.32</v>
      </c>
      <c r="AD59">
        <v>0</v>
      </c>
      <c r="AE59" s="44">
        <v>40836.32</v>
      </c>
      <c r="AG59" s="49"/>
    </row>
    <row r="60" spans="1:33" x14ac:dyDescent="0.25">
      <c r="A60">
        <v>2022</v>
      </c>
      <c r="B60">
        <v>7117</v>
      </c>
      <c r="C60" t="s">
        <v>368</v>
      </c>
      <c r="D60">
        <v>12</v>
      </c>
      <c r="E60" t="s">
        <v>510</v>
      </c>
      <c r="F60">
        <v>0</v>
      </c>
      <c r="G60" t="s">
        <v>498</v>
      </c>
      <c r="H60">
        <v>0</v>
      </c>
      <c r="I60" t="s">
        <v>498</v>
      </c>
      <c r="J60">
        <v>8</v>
      </c>
      <c r="K60" t="s">
        <v>519</v>
      </c>
      <c r="L60" s="26" t="s">
        <v>540</v>
      </c>
      <c r="M60" t="s">
        <v>541</v>
      </c>
      <c r="N60" t="s">
        <v>512</v>
      </c>
      <c r="O60" t="s">
        <v>513</v>
      </c>
      <c r="P60">
        <v>1955</v>
      </c>
      <c r="Q60" t="s">
        <v>419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G60" s="49"/>
    </row>
    <row r="61" spans="1:33" x14ac:dyDescent="0.25">
      <c r="A61">
        <v>2022</v>
      </c>
      <c r="B61">
        <v>7117</v>
      </c>
      <c r="C61" t="s">
        <v>368</v>
      </c>
      <c r="D61">
        <v>12</v>
      </c>
      <c r="E61" t="s">
        <v>510</v>
      </c>
      <c r="F61">
        <v>0</v>
      </c>
      <c r="G61" t="s">
        <v>498</v>
      </c>
      <c r="H61">
        <v>0</v>
      </c>
      <c r="I61" t="s">
        <v>498</v>
      </c>
      <c r="J61">
        <v>9</v>
      </c>
      <c r="K61" t="s">
        <v>520</v>
      </c>
      <c r="L61" s="26" t="s">
        <v>540</v>
      </c>
      <c r="M61" t="s">
        <v>541</v>
      </c>
      <c r="N61" t="s">
        <v>502</v>
      </c>
      <c r="O61" t="s">
        <v>503</v>
      </c>
      <c r="P61">
        <v>9998</v>
      </c>
      <c r="Q61" t="s">
        <v>446</v>
      </c>
      <c r="R61" s="44">
        <v>497525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 s="44">
        <v>481865.06</v>
      </c>
      <c r="AD61">
        <v>0</v>
      </c>
      <c r="AE61" s="44">
        <v>481865.06</v>
      </c>
      <c r="AG61" s="49"/>
    </row>
    <row r="62" spans="1:33" x14ac:dyDescent="0.25">
      <c r="A62">
        <v>2022</v>
      </c>
      <c r="B62">
        <v>7117</v>
      </c>
      <c r="C62" t="s">
        <v>368</v>
      </c>
      <c r="D62">
        <v>12</v>
      </c>
      <c r="E62" t="s">
        <v>510</v>
      </c>
      <c r="F62">
        <v>0</v>
      </c>
      <c r="G62" t="s">
        <v>498</v>
      </c>
      <c r="H62">
        <v>0</v>
      </c>
      <c r="I62" t="s">
        <v>498</v>
      </c>
      <c r="J62">
        <v>9</v>
      </c>
      <c r="K62" t="s">
        <v>520</v>
      </c>
      <c r="L62" s="26" t="s">
        <v>540</v>
      </c>
      <c r="M62" t="s">
        <v>541</v>
      </c>
      <c r="N62" t="s">
        <v>512</v>
      </c>
      <c r="O62" t="s">
        <v>513</v>
      </c>
      <c r="P62">
        <v>1955</v>
      </c>
      <c r="Q62" t="s">
        <v>419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G62" s="49"/>
    </row>
    <row r="63" spans="1:33" x14ac:dyDescent="0.25">
      <c r="A63">
        <v>2022</v>
      </c>
      <c r="B63">
        <v>7117</v>
      </c>
      <c r="C63" t="s">
        <v>368</v>
      </c>
      <c r="D63">
        <v>13</v>
      </c>
      <c r="E63" t="s">
        <v>521</v>
      </c>
      <c r="F63">
        <v>0</v>
      </c>
      <c r="G63" t="s">
        <v>498</v>
      </c>
      <c r="H63">
        <v>0</v>
      </c>
      <c r="I63" t="s">
        <v>498</v>
      </c>
      <c r="J63">
        <v>1</v>
      </c>
      <c r="K63" t="s">
        <v>522</v>
      </c>
      <c r="L63" s="26" t="s">
        <v>540</v>
      </c>
      <c r="M63" t="s">
        <v>541</v>
      </c>
      <c r="N63" t="s">
        <v>502</v>
      </c>
      <c r="O63" t="s">
        <v>503</v>
      </c>
      <c r="P63">
        <v>9998</v>
      </c>
      <c r="Q63" t="s">
        <v>446</v>
      </c>
      <c r="R63" s="44">
        <v>76602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 s="44">
        <v>75980.009999999995</v>
      </c>
      <c r="AD63">
        <v>0</v>
      </c>
      <c r="AE63" s="44">
        <v>75980.009999999995</v>
      </c>
      <c r="AG63" s="49"/>
    </row>
    <row r="64" spans="1:33" x14ac:dyDescent="0.25">
      <c r="A64">
        <v>2022</v>
      </c>
      <c r="B64">
        <v>7117</v>
      </c>
      <c r="C64" t="s">
        <v>368</v>
      </c>
      <c r="D64">
        <v>13</v>
      </c>
      <c r="E64" t="s">
        <v>521</v>
      </c>
      <c r="F64">
        <v>0</v>
      </c>
      <c r="G64" t="s">
        <v>498</v>
      </c>
      <c r="H64">
        <v>0</v>
      </c>
      <c r="I64" t="s">
        <v>498</v>
      </c>
      <c r="J64">
        <v>1</v>
      </c>
      <c r="K64" t="s">
        <v>522</v>
      </c>
      <c r="L64" s="26" t="s">
        <v>540</v>
      </c>
      <c r="M64" t="s">
        <v>541</v>
      </c>
      <c r="N64" t="s">
        <v>512</v>
      </c>
      <c r="O64" t="s">
        <v>513</v>
      </c>
      <c r="P64">
        <v>1955</v>
      </c>
      <c r="Q64" t="s">
        <v>419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G64" s="49"/>
    </row>
    <row r="65" spans="1:33" x14ac:dyDescent="0.25">
      <c r="A65">
        <v>2022</v>
      </c>
      <c r="B65">
        <v>7117</v>
      </c>
      <c r="C65" t="s">
        <v>368</v>
      </c>
      <c r="D65">
        <v>14</v>
      </c>
      <c r="E65" t="s">
        <v>523</v>
      </c>
      <c r="F65">
        <v>0</v>
      </c>
      <c r="G65" t="s">
        <v>498</v>
      </c>
      <c r="H65">
        <v>0</v>
      </c>
      <c r="I65" t="s">
        <v>498</v>
      </c>
      <c r="J65">
        <v>1</v>
      </c>
      <c r="K65" t="s">
        <v>524</v>
      </c>
      <c r="L65" s="26" t="s">
        <v>540</v>
      </c>
      <c r="M65" t="s">
        <v>541</v>
      </c>
      <c r="N65" t="s">
        <v>502</v>
      </c>
      <c r="O65" t="s">
        <v>503</v>
      </c>
      <c r="P65">
        <v>9998</v>
      </c>
      <c r="Q65" t="s">
        <v>446</v>
      </c>
      <c r="R65" s="44">
        <v>63336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 s="44">
        <v>59177.67</v>
      </c>
      <c r="AD65">
        <v>0</v>
      </c>
      <c r="AE65" s="44">
        <v>59177.67</v>
      </c>
      <c r="AG65" s="49"/>
    </row>
    <row r="66" spans="1:33" x14ac:dyDescent="0.25">
      <c r="A66">
        <v>2022</v>
      </c>
      <c r="B66">
        <v>7117</v>
      </c>
      <c r="C66" t="s">
        <v>368</v>
      </c>
      <c r="D66">
        <v>14</v>
      </c>
      <c r="E66" t="s">
        <v>523</v>
      </c>
      <c r="F66">
        <v>0</v>
      </c>
      <c r="G66" t="s">
        <v>498</v>
      </c>
      <c r="H66">
        <v>0</v>
      </c>
      <c r="I66" t="s">
        <v>498</v>
      </c>
      <c r="J66">
        <v>1</v>
      </c>
      <c r="K66" t="s">
        <v>524</v>
      </c>
      <c r="L66" s="26" t="s">
        <v>540</v>
      </c>
      <c r="M66" t="s">
        <v>541</v>
      </c>
      <c r="N66" t="s">
        <v>512</v>
      </c>
      <c r="O66" t="s">
        <v>513</v>
      </c>
      <c r="P66">
        <v>1955</v>
      </c>
      <c r="Q66" t="s">
        <v>419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G66" s="49"/>
    </row>
    <row r="67" spans="1:33" x14ac:dyDescent="0.25">
      <c r="A67">
        <v>2022</v>
      </c>
      <c r="B67">
        <v>7117</v>
      </c>
      <c r="C67" t="s">
        <v>368</v>
      </c>
      <c r="D67">
        <v>14</v>
      </c>
      <c r="E67" t="s">
        <v>523</v>
      </c>
      <c r="F67">
        <v>0</v>
      </c>
      <c r="G67" t="s">
        <v>498</v>
      </c>
      <c r="H67">
        <v>0</v>
      </c>
      <c r="I67" t="s">
        <v>498</v>
      </c>
      <c r="J67">
        <v>2</v>
      </c>
      <c r="K67" t="s">
        <v>525</v>
      </c>
      <c r="L67" s="26" t="s">
        <v>540</v>
      </c>
      <c r="M67" t="s">
        <v>541</v>
      </c>
      <c r="N67" t="s">
        <v>526</v>
      </c>
      <c r="O67" t="s">
        <v>527</v>
      </c>
      <c r="P67">
        <v>1955</v>
      </c>
      <c r="Q67" t="s">
        <v>419</v>
      </c>
      <c r="R67" s="44">
        <v>112535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 s="44">
        <v>80184</v>
      </c>
      <c r="AD67">
        <v>0</v>
      </c>
      <c r="AE67" s="44">
        <v>80184</v>
      </c>
      <c r="AG67" s="49"/>
    </row>
    <row r="68" spans="1:33" x14ac:dyDescent="0.25">
      <c r="A68">
        <v>2022</v>
      </c>
      <c r="B68">
        <v>7117</v>
      </c>
      <c r="C68" t="s">
        <v>368</v>
      </c>
      <c r="D68">
        <v>14</v>
      </c>
      <c r="E68" t="s">
        <v>523</v>
      </c>
      <c r="F68">
        <v>0</v>
      </c>
      <c r="G68" t="s">
        <v>498</v>
      </c>
      <c r="H68">
        <v>0</v>
      </c>
      <c r="I68" t="s">
        <v>498</v>
      </c>
      <c r="J68">
        <v>3</v>
      </c>
      <c r="K68" t="s">
        <v>528</v>
      </c>
      <c r="L68" s="26" t="s">
        <v>540</v>
      </c>
      <c r="M68" t="s">
        <v>541</v>
      </c>
      <c r="N68" t="s">
        <v>502</v>
      </c>
      <c r="O68" t="s">
        <v>503</v>
      </c>
      <c r="P68">
        <v>1955</v>
      </c>
      <c r="Q68" t="s">
        <v>419</v>
      </c>
      <c r="R68" s="44">
        <v>8800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 s="44">
        <v>8800</v>
      </c>
      <c r="AD68">
        <v>0</v>
      </c>
      <c r="AE68" s="44">
        <v>8800</v>
      </c>
      <c r="AG68" s="49"/>
    </row>
    <row r="69" spans="1:33" x14ac:dyDescent="0.25">
      <c r="A69">
        <v>2022</v>
      </c>
      <c r="B69">
        <v>7117</v>
      </c>
      <c r="C69" t="s">
        <v>368</v>
      </c>
      <c r="D69">
        <v>14</v>
      </c>
      <c r="E69" t="s">
        <v>523</v>
      </c>
      <c r="F69">
        <v>0</v>
      </c>
      <c r="G69" t="s">
        <v>498</v>
      </c>
      <c r="H69">
        <v>0</v>
      </c>
      <c r="I69" t="s">
        <v>498</v>
      </c>
      <c r="J69">
        <v>4</v>
      </c>
      <c r="K69" t="s">
        <v>529</v>
      </c>
      <c r="L69" s="26" t="s">
        <v>540</v>
      </c>
      <c r="M69" t="s">
        <v>541</v>
      </c>
      <c r="N69" t="s">
        <v>526</v>
      </c>
      <c r="O69" t="s">
        <v>527</v>
      </c>
      <c r="P69">
        <v>1955</v>
      </c>
      <c r="Q69" t="s">
        <v>419</v>
      </c>
      <c r="R69" s="44">
        <v>97834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 s="44">
        <v>96650</v>
      </c>
      <c r="AD69">
        <v>0</v>
      </c>
      <c r="AE69" s="44">
        <v>96650</v>
      </c>
      <c r="AG69" s="49"/>
    </row>
    <row r="70" spans="1:33" x14ac:dyDescent="0.25">
      <c r="A70">
        <v>2022</v>
      </c>
      <c r="B70">
        <v>7117</v>
      </c>
      <c r="C70" t="s">
        <v>368</v>
      </c>
      <c r="D70">
        <v>15</v>
      </c>
      <c r="E70" t="s">
        <v>530</v>
      </c>
      <c r="F70">
        <v>0</v>
      </c>
      <c r="G70" t="s">
        <v>498</v>
      </c>
      <c r="H70">
        <v>0</v>
      </c>
      <c r="I70" t="s">
        <v>498</v>
      </c>
      <c r="J70">
        <v>1</v>
      </c>
      <c r="K70" t="s">
        <v>531</v>
      </c>
      <c r="L70" s="26" t="s">
        <v>540</v>
      </c>
      <c r="M70" t="s">
        <v>541</v>
      </c>
      <c r="N70" t="s">
        <v>512</v>
      </c>
      <c r="O70" t="s">
        <v>513</v>
      </c>
      <c r="P70">
        <v>1955</v>
      </c>
      <c r="Q70" t="s">
        <v>419</v>
      </c>
      <c r="R70" s="44">
        <v>271373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 s="44">
        <v>244199.37</v>
      </c>
      <c r="AD70">
        <v>0</v>
      </c>
      <c r="AE70" s="44">
        <v>244199.37</v>
      </c>
      <c r="AG70" s="49"/>
    </row>
    <row r="71" spans="1:33" x14ac:dyDescent="0.25">
      <c r="A71">
        <v>2022</v>
      </c>
      <c r="B71">
        <v>7117</v>
      </c>
      <c r="C71" t="s">
        <v>368</v>
      </c>
      <c r="D71">
        <v>15</v>
      </c>
      <c r="E71" t="s">
        <v>530</v>
      </c>
      <c r="F71">
        <v>0</v>
      </c>
      <c r="G71" t="s">
        <v>498</v>
      </c>
      <c r="H71">
        <v>0</v>
      </c>
      <c r="I71" t="s">
        <v>498</v>
      </c>
      <c r="J71">
        <v>2</v>
      </c>
      <c r="K71" t="s">
        <v>532</v>
      </c>
      <c r="L71" s="26" t="s">
        <v>540</v>
      </c>
      <c r="M71" t="s">
        <v>541</v>
      </c>
      <c r="N71" t="s">
        <v>502</v>
      </c>
      <c r="O71" t="s">
        <v>503</v>
      </c>
      <c r="P71">
        <v>9998</v>
      </c>
      <c r="Q71" t="s">
        <v>446</v>
      </c>
      <c r="R71" s="44">
        <v>77234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 s="44">
        <v>72375</v>
      </c>
      <c r="AD71">
        <v>0</v>
      </c>
      <c r="AE71" s="44">
        <v>72375</v>
      </c>
      <c r="AG71" s="49"/>
    </row>
    <row r="72" spans="1:33" x14ac:dyDescent="0.25">
      <c r="A72">
        <v>2022</v>
      </c>
      <c r="B72">
        <v>7117</v>
      </c>
      <c r="C72" t="s">
        <v>368</v>
      </c>
      <c r="D72">
        <v>15</v>
      </c>
      <c r="E72" t="s">
        <v>530</v>
      </c>
      <c r="F72">
        <v>0</v>
      </c>
      <c r="G72" t="s">
        <v>498</v>
      </c>
      <c r="H72">
        <v>0</v>
      </c>
      <c r="I72" t="s">
        <v>498</v>
      </c>
      <c r="J72">
        <v>2</v>
      </c>
      <c r="K72" t="s">
        <v>532</v>
      </c>
      <c r="L72" s="26" t="s">
        <v>540</v>
      </c>
      <c r="M72" t="s">
        <v>541</v>
      </c>
      <c r="N72" t="s">
        <v>512</v>
      </c>
      <c r="O72" t="s">
        <v>513</v>
      </c>
      <c r="P72">
        <v>1955</v>
      </c>
      <c r="Q72" t="s">
        <v>419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G72" s="49"/>
    </row>
    <row r="73" spans="1:33" x14ac:dyDescent="0.25">
      <c r="A73">
        <v>2022</v>
      </c>
      <c r="B73">
        <v>7117</v>
      </c>
      <c r="C73" t="s">
        <v>368</v>
      </c>
      <c r="D73">
        <v>16</v>
      </c>
      <c r="E73" t="s">
        <v>533</v>
      </c>
      <c r="F73">
        <v>0</v>
      </c>
      <c r="G73" t="s">
        <v>498</v>
      </c>
      <c r="H73">
        <v>0</v>
      </c>
      <c r="I73" t="s">
        <v>498</v>
      </c>
      <c r="J73">
        <v>1</v>
      </c>
      <c r="K73" t="s">
        <v>534</v>
      </c>
      <c r="L73" s="26" t="s">
        <v>540</v>
      </c>
      <c r="M73" t="s">
        <v>541</v>
      </c>
      <c r="N73" t="s">
        <v>502</v>
      </c>
      <c r="O73" t="s">
        <v>503</v>
      </c>
      <c r="P73">
        <v>9998</v>
      </c>
      <c r="Q73" t="s">
        <v>446</v>
      </c>
      <c r="R73" s="44">
        <v>46667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 s="44">
        <v>46666.67</v>
      </c>
      <c r="AD73">
        <v>0</v>
      </c>
      <c r="AE73" s="44">
        <v>46666.67</v>
      </c>
      <c r="AG73" s="49"/>
    </row>
    <row r="74" spans="1:33" x14ac:dyDescent="0.25">
      <c r="A74">
        <v>2022</v>
      </c>
      <c r="B74">
        <v>7117</v>
      </c>
      <c r="C74" t="s">
        <v>368</v>
      </c>
      <c r="D74">
        <v>16</v>
      </c>
      <c r="E74" t="s">
        <v>533</v>
      </c>
      <c r="F74">
        <v>0</v>
      </c>
      <c r="G74" t="s">
        <v>498</v>
      </c>
      <c r="H74">
        <v>0</v>
      </c>
      <c r="I74" t="s">
        <v>498</v>
      </c>
      <c r="J74">
        <v>1</v>
      </c>
      <c r="K74" t="s">
        <v>534</v>
      </c>
      <c r="L74" s="26" t="s">
        <v>540</v>
      </c>
      <c r="M74" t="s">
        <v>541</v>
      </c>
      <c r="N74" t="s">
        <v>512</v>
      </c>
      <c r="O74" t="s">
        <v>513</v>
      </c>
      <c r="P74">
        <v>1955</v>
      </c>
      <c r="Q74" t="s">
        <v>419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G74" s="49"/>
    </row>
    <row r="75" spans="1:33" x14ac:dyDescent="0.25">
      <c r="A75">
        <v>2022</v>
      </c>
      <c r="B75">
        <v>7117</v>
      </c>
      <c r="C75" t="s">
        <v>368</v>
      </c>
      <c r="D75">
        <v>1</v>
      </c>
      <c r="E75" t="s">
        <v>497</v>
      </c>
      <c r="F75">
        <v>0</v>
      </c>
      <c r="G75" t="s">
        <v>498</v>
      </c>
      <c r="H75">
        <v>0</v>
      </c>
      <c r="I75" t="s">
        <v>498</v>
      </c>
      <c r="J75">
        <v>3</v>
      </c>
      <c r="K75" t="s">
        <v>504</v>
      </c>
      <c r="L75" s="26" t="s">
        <v>542</v>
      </c>
      <c r="M75" t="s">
        <v>543</v>
      </c>
      <c r="N75" t="s">
        <v>502</v>
      </c>
      <c r="O75" t="s">
        <v>503</v>
      </c>
      <c r="P75">
        <v>1955</v>
      </c>
      <c r="Q75" t="s">
        <v>419</v>
      </c>
      <c r="R75" s="44">
        <v>280768</v>
      </c>
      <c r="S75">
        <v>0</v>
      </c>
      <c r="T75">
        <v>0</v>
      </c>
      <c r="U75" s="44">
        <v>150000</v>
      </c>
      <c r="V75">
        <v>0</v>
      </c>
      <c r="W75">
        <v>0</v>
      </c>
      <c r="X75">
        <v>0</v>
      </c>
      <c r="Y75" s="44">
        <v>20000</v>
      </c>
      <c r="Z75" s="44">
        <v>10000</v>
      </c>
      <c r="AA75" s="44">
        <v>10000</v>
      </c>
      <c r="AB75" s="44">
        <v>70921.84</v>
      </c>
      <c r="AC75" s="44">
        <v>15738.29</v>
      </c>
      <c r="AD75" s="44">
        <v>-20000</v>
      </c>
      <c r="AE75" s="44">
        <v>256660.13</v>
      </c>
      <c r="AG75" s="49"/>
    </row>
    <row r="76" spans="1:33" x14ac:dyDescent="0.25">
      <c r="A76">
        <v>2022</v>
      </c>
      <c r="B76">
        <v>7117</v>
      </c>
      <c r="C76" t="s">
        <v>368</v>
      </c>
      <c r="D76">
        <v>1</v>
      </c>
      <c r="E76" t="s">
        <v>497</v>
      </c>
      <c r="F76">
        <v>0</v>
      </c>
      <c r="G76" t="s">
        <v>498</v>
      </c>
      <c r="H76">
        <v>0</v>
      </c>
      <c r="I76" t="s">
        <v>498</v>
      </c>
      <c r="J76">
        <v>3</v>
      </c>
      <c r="K76" t="s">
        <v>504</v>
      </c>
      <c r="L76" s="26" t="s">
        <v>542</v>
      </c>
      <c r="M76" t="s">
        <v>543</v>
      </c>
      <c r="N76" t="s">
        <v>502</v>
      </c>
      <c r="O76" t="s">
        <v>503</v>
      </c>
      <c r="P76">
        <v>9998</v>
      </c>
      <c r="Q76" t="s">
        <v>446</v>
      </c>
      <c r="R76" s="44">
        <v>5638071.8399999999</v>
      </c>
      <c r="S76">
        <v>0</v>
      </c>
      <c r="T76" s="44">
        <v>311423.99</v>
      </c>
      <c r="U76" s="44">
        <v>1118344.44</v>
      </c>
      <c r="V76" s="44">
        <v>377083.6</v>
      </c>
      <c r="W76" s="44">
        <v>116288.84</v>
      </c>
      <c r="X76" s="44">
        <v>32600</v>
      </c>
      <c r="Y76" s="44">
        <v>25000</v>
      </c>
      <c r="Z76" s="44">
        <v>289450.06</v>
      </c>
      <c r="AA76" s="44">
        <v>30000</v>
      </c>
      <c r="AB76" s="44">
        <v>130714.38</v>
      </c>
      <c r="AC76" s="44">
        <v>47075.22</v>
      </c>
      <c r="AD76" s="44">
        <v>458888.58</v>
      </c>
      <c r="AE76" s="44">
        <v>2936869.11</v>
      </c>
      <c r="AG76" s="49"/>
    </row>
    <row r="77" spans="1:33" x14ac:dyDescent="0.25">
      <c r="A77">
        <v>2022</v>
      </c>
      <c r="B77">
        <v>7117</v>
      </c>
      <c r="C77" t="s">
        <v>368</v>
      </c>
      <c r="D77">
        <v>1</v>
      </c>
      <c r="E77" t="s">
        <v>497</v>
      </c>
      <c r="F77">
        <v>0</v>
      </c>
      <c r="G77" t="s">
        <v>498</v>
      </c>
      <c r="H77">
        <v>0</v>
      </c>
      <c r="I77" t="s">
        <v>498</v>
      </c>
      <c r="J77">
        <v>3</v>
      </c>
      <c r="K77" t="s">
        <v>504</v>
      </c>
      <c r="L77" s="26" t="s">
        <v>542</v>
      </c>
      <c r="M77" t="s">
        <v>543</v>
      </c>
      <c r="N77" t="s">
        <v>512</v>
      </c>
      <c r="O77" t="s">
        <v>513</v>
      </c>
      <c r="P77">
        <v>1955</v>
      </c>
      <c r="Q77" t="s">
        <v>419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G77" s="49"/>
    </row>
    <row r="78" spans="1:33" x14ac:dyDescent="0.25">
      <c r="A78">
        <v>2022</v>
      </c>
      <c r="B78">
        <v>7117</v>
      </c>
      <c r="C78" t="s">
        <v>368</v>
      </c>
      <c r="D78">
        <v>1</v>
      </c>
      <c r="E78" t="s">
        <v>497</v>
      </c>
      <c r="F78">
        <v>0</v>
      </c>
      <c r="G78" t="s">
        <v>498</v>
      </c>
      <c r="H78">
        <v>0</v>
      </c>
      <c r="I78" t="s">
        <v>498</v>
      </c>
      <c r="J78">
        <v>3</v>
      </c>
      <c r="K78" t="s">
        <v>504</v>
      </c>
      <c r="L78" s="26" t="s">
        <v>542</v>
      </c>
      <c r="M78" t="s">
        <v>543</v>
      </c>
      <c r="N78" t="s">
        <v>526</v>
      </c>
      <c r="O78" t="s">
        <v>527</v>
      </c>
      <c r="P78">
        <v>9998</v>
      </c>
      <c r="Q78" t="s">
        <v>446</v>
      </c>
      <c r="R78" s="44">
        <v>35000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G78" s="49"/>
    </row>
    <row r="79" spans="1:33" x14ac:dyDescent="0.25">
      <c r="A79">
        <v>2022</v>
      </c>
      <c r="B79">
        <v>7117</v>
      </c>
      <c r="C79" t="s">
        <v>368</v>
      </c>
      <c r="D79">
        <v>1</v>
      </c>
      <c r="E79" t="s">
        <v>497</v>
      </c>
      <c r="F79">
        <v>0</v>
      </c>
      <c r="G79" t="s">
        <v>498</v>
      </c>
      <c r="H79">
        <v>0</v>
      </c>
      <c r="I79" t="s">
        <v>498</v>
      </c>
      <c r="J79">
        <v>3</v>
      </c>
      <c r="K79" t="s">
        <v>504</v>
      </c>
      <c r="L79" s="26" t="s">
        <v>544</v>
      </c>
      <c r="M79" t="s">
        <v>545</v>
      </c>
      <c r="N79" t="s">
        <v>502</v>
      </c>
      <c r="O79" t="s">
        <v>503</v>
      </c>
      <c r="P79">
        <v>9995</v>
      </c>
      <c r="Q79" t="s">
        <v>432</v>
      </c>
      <c r="R79" s="44">
        <v>600000</v>
      </c>
      <c r="S79">
        <v>0</v>
      </c>
      <c r="T79">
        <v>0</v>
      </c>
      <c r="U79">
        <v>0</v>
      </c>
      <c r="V79">
        <v>0</v>
      </c>
      <c r="W79">
        <v>0</v>
      </c>
      <c r="X79" s="44">
        <v>114256.69</v>
      </c>
      <c r="Y79" s="44">
        <v>89214.05</v>
      </c>
      <c r="Z79" s="44">
        <v>79353.94</v>
      </c>
      <c r="AA79" s="44">
        <v>110458.28</v>
      </c>
      <c r="AB79" s="44">
        <v>114158.1</v>
      </c>
      <c r="AC79" s="44">
        <v>90904.31</v>
      </c>
      <c r="AD79">
        <v>521.86</v>
      </c>
      <c r="AE79" s="44">
        <v>598867.23</v>
      </c>
      <c r="AG79" s="49"/>
    </row>
    <row r="80" spans="1:33" x14ac:dyDescent="0.25">
      <c r="A80">
        <v>2022</v>
      </c>
      <c r="B80">
        <v>7117</v>
      </c>
      <c r="C80" t="s">
        <v>368</v>
      </c>
      <c r="D80">
        <v>1</v>
      </c>
      <c r="E80" t="s">
        <v>497</v>
      </c>
      <c r="F80">
        <v>0</v>
      </c>
      <c r="G80" t="s">
        <v>498</v>
      </c>
      <c r="H80">
        <v>0</v>
      </c>
      <c r="I80" t="s">
        <v>498</v>
      </c>
      <c r="J80">
        <v>3</v>
      </c>
      <c r="K80" t="s">
        <v>504</v>
      </c>
      <c r="L80" s="26" t="s">
        <v>544</v>
      </c>
      <c r="M80" t="s">
        <v>545</v>
      </c>
      <c r="N80" t="s">
        <v>502</v>
      </c>
      <c r="O80" t="s">
        <v>503</v>
      </c>
      <c r="P80">
        <v>9996</v>
      </c>
      <c r="Q80" t="s">
        <v>373</v>
      </c>
      <c r="R80" s="44">
        <v>400000</v>
      </c>
      <c r="S80">
        <v>0</v>
      </c>
      <c r="T80" s="44">
        <v>88281.5</v>
      </c>
      <c r="U80" s="44">
        <v>66196.83</v>
      </c>
      <c r="V80" s="44">
        <v>139224.24</v>
      </c>
      <c r="W80" s="44">
        <v>88391.29</v>
      </c>
      <c r="X80" s="44">
        <v>17275.189999999999</v>
      </c>
      <c r="Y80">
        <v>0</v>
      </c>
      <c r="Z80">
        <v>0</v>
      </c>
      <c r="AA80">
        <v>0</v>
      </c>
      <c r="AB80">
        <v>0</v>
      </c>
      <c r="AC80">
        <v>0</v>
      </c>
      <c r="AD80" s="44">
        <v>-2000</v>
      </c>
      <c r="AE80" s="44">
        <v>397369.05</v>
      </c>
      <c r="AG80" s="49"/>
    </row>
    <row r="81" spans="1:33" x14ac:dyDescent="0.25">
      <c r="A81">
        <v>2022</v>
      </c>
      <c r="B81">
        <v>7117</v>
      </c>
      <c r="C81" t="s">
        <v>368</v>
      </c>
      <c r="D81">
        <v>1</v>
      </c>
      <c r="E81" t="s">
        <v>497</v>
      </c>
      <c r="F81">
        <v>0</v>
      </c>
      <c r="G81" t="s">
        <v>498</v>
      </c>
      <c r="H81">
        <v>0</v>
      </c>
      <c r="I81" t="s">
        <v>498</v>
      </c>
      <c r="J81">
        <v>3</v>
      </c>
      <c r="K81" t="s">
        <v>504</v>
      </c>
      <c r="L81" s="26" t="s">
        <v>544</v>
      </c>
      <c r="M81" t="s">
        <v>545</v>
      </c>
      <c r="N81" t="s">
        <v>502</v>
      </c>
      <c r="O81" t="s">
        <v>503</v>
      </c>
      <c r="P81">
        <v>9998</v>
      </c>
      <c r="Q81" t="s">
        <v>446</v>
      </c>
      <c r="R81" s="44">
        <v>693077.44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 s="44">
        <v>9064.7999999999993</v>
      </c>
      <c r="AD81" s="44">
        <v>175175.1</v>
      </c>
      <c r="AE81" s="44">
        <v>184239.9</v>
      </c>
      <c r="AG81" s="49"/>
    </row>
    <row r="82" spans="1:33" x14ac:dyDescent="0.25">
      <c r="A82">
        <v>2022</v>
      </c>
      <c r="B82">
        <v>7117</v>
      </c>
      <c r="C82" t="s">
        <v>368</v>
      </c>
      <c r="D82">
        <v>1</v>
      </c>
      <c r="E82" t="s">
        <v>497</v>
      </c>
      <c r="F82">
        <v>0</v>
      </c>
      <c r="G82" t="s">
        <v>498</v>
      </c>
      <c r="H82">
        <v>0</v>
      </c>
      <c r="I82" t="s">
        <v>498</v>
      </c>
      <c r="J82">
        <v>4</v>
      </c>
      <c r="K82" t="s">
        <v>505</v>
      </c>
      <c r="L82" s="26" t="s">
        <v>544</v>
      </c>
      <c r="M82" t="s">
        <v>545</v>
      </c>
      <c r="N82" t="s">
        <v>502</v>
      </c>
      <c r="O82" t="s">
        <v>503</v>
      </c>
      <c r="P82">
        <v>9996</v>
      </c>
      <c r="Q82" t="s">
        <v>373</v>
      </c>
      <c r="R82" s="44">
        <v>500000</v>
      </c>
      <c r="S82">
        <v>0</v>
      </c>
      <c r="T82">
        <v>0</v>
      </c>
      <c r="U82">
        <v>0</v>
      </c>
      <c r="V82">
        <v>0</v>
      </c>
      <c r="W82" s="44">
        <v>73646.66</v>
      </c>
      <c r="X82">
        <v>0</v>
      </c>
      <c r="Y82" s="44">
        <v>17070.91</v>
      </c>
      <c r="Z82">
        <v>0</v>
      </c>
      <c r="AA82" s="44">
        <v>41081.64</v>
      </c>
      <c r="AB82">
        <v>0</v>
      </c>
      <c r="AC82">
        <v>0</v>
      </c>
      <c r="AD82" s="44">
        <v>112972.1</v>
      </c>
      <c r="AE82" s="44">
        <v>244771.31</v>
      </c>
      <c r="AG82" s="49"/>
    </row>
    <row r="83" spans="1:33" x14ac:dyDescent="0.25">
      <c r="A83">
        <v>2022</v>
      </c>
      <c r="B83">
        <v>7117</v>
      </c>
      <c r="C83" t="s">
        <v>368</v>
      </c>
      <c r="D83">
        <v>1</v>
      </c>
      <c r="E83" t="s">
        <v>497</v>
      </c>
      <c r="F83">
        <v>0</v>
      </c>
      <c r="G83" t="s">
        <v>498</v>
      </c>
      <c r="H83">
        <v>0</v>
      </c>
      <c r="I83" t="s">
        <v>498</v>
      </c>
      <c r="J83">
        <v>4</v>
      </c>
      <c r="K83" t="s">
        <v>505</v>
      </c>
      <c r="L83" s="26" t="s">
        <v>544</v>
      </c>
      <c r="M83" t="s">
        <v>545</v>
      </c>
      <c r="N83" t="s">
        <v>502</v>
      </c>
      <c r="O83" t="s">
        <v>503</v>
      </c>
      <c r="P83">
        <v>9998</v>
      </c>
      <c r="Q83" t="s">
        <v>446</v>
      </c>
      <c r="R83" s="44">
        <v>20656.62</v>
      </c>
      <c r="S83">
        <v>0</v>
      </c>
      <c r="T83">
        <v>0</v>
      </c>
      <c r="U83">
        <v>0</v>
      </c>
      <c r="V83">
        <v>0</v>
      </c>
      <c r="W83" s="44">
        <v>18921.53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s="44">
        <v>18921.53</v>
      </c>
      <c r="AG83" s="49"/>
    </row>
    <row r="84" spans="1:33" x14ac:dyDescent="0.25">
      <c r="A84">
        <v>2022</v>
      </c>
      <c r="B84">
        <v>7117</v>
      </c>
      <c r="C84" t="s">
        <v>368</v>
      </c>
      <c r="D84">
        <v>1</v>
      </c>
      <c r="E84" t="s">
        <v>497</v>
      </c>
      <c r="F84">
        <v>0</v>
      </c>
      <c r="G84" t="s">
        <v>498</v>
      </c>
      <c r="H84">
        <v>0</v>
      </c>
      <c r="I84" t="s">
        <v>498</v>
      </c>
      <c r="J84">
        <v>1</v>
      </c>
      <c r="K84" t="s">
        <v>499</v>
      </c>
      <c r="L84" s="26" t="s">
        <v>546</v>
      </c>
      <c r="M84" t="s">
        <v>547</v>
      </c>
      <c r="N84" t="s">
        <v>512</v>
      </c>
      <c r="O84" t="s">
        <v>513</v>
      </c>
      <c r="P84">
        <v>9998</v>
      </c>
      <c r="Q84" t="s">
        <v>446</v>
      </c>
      <c r="R84" s="44">
        <v>2000000</v>
      </c>
      <c r="S84">
        <v>0</v>
      </c>
      <c r="T84" s="44">
        <v>135000</v>
      </c>
      <c r="U84" s="44">
        <v>135000</v>
      </c>
      <c r="V84" s="44">
        <v>270000</v>
      </c>
      <c r="W84">
        <v>0</v>
      </c>
      <c r="X84" s="44">
        <v>135000</v>
      </c>
      <c r="Y84" s="44">
        <v>137000</v>
      </c>
      <c r="Z84" s="44">
        <v>135000</v>
      </c>
      <c r="AA84" s="44">
        <v>270000</v>
      </c>
      <c r="AB84">
        <v>0</v>
      </c>
      <c r="AC84" s="44">
        <v>135000</v>
      </c>
      <c r="AD84" s="44">
        <v>270000</v>
      </c>
      <c r="AE84" s="44">
        <v>1622000</v>
      </c>
      <c r="AG84" s="49"/>
    </row>
    <row r="85" spans="1:33" x14ac:dyDescent="0.25">
      <c r="A85">
        <v>2022</v>
      </c>
      <c r="B85">
        <v>7117</v>
      </c>
      <c r="C85" t="s">
        <v>368</v>
      </c>
      <c r="D85">
        <v>1</v>
      </c>
      <c r="E85" t="s">
        <v>497</v>
      </c>
      <c r="F85">
        <v>0</v>
      </c>
      <c r="G85" t="s">
        <v>498</v>
      </c>
      <c r="H85">
        <v>0</v>
      </c>
      <c r="I85" t="s">
        <v>498</v>
      </c>
      <c r="J85">
        <v>4</v>
      </c>
      <c r="K85" t="s">
        <v>505</v>
      </c>
      <c r="L85" s="26" t="s">
        <v>546</v>
      </c>
      <c r="M85" t="s">
        <v>547</v>
      </c>
      <c r="N85" t="s">
        <v>512</v>
      </c>
      <c r="O85" t="s">
        <v>513</v>
      </c>
      <c r="P85">
        <v>1955</v>
      </c>
      <c r="Q85" t="s">
        <v>419</v>
      </c>
      <c r="R85" s="44">
        <v>1224000</v>
      </c>
      <c r="S85">
        <v>0</v>
      </c>
      <c r="T85" s="44">
        <v>102000</v>
      </c>
      <c r="U85" s="44">
        <v>102000</v>
      </c>
      <c r="V85" s="44">
        <v>204000</v>
      </c>
      <c r="W85">
        <v>0</v>
      </c>
      <c r="X85" s="44">
        <v>102000</v>
      </c>
      <c r="Y85" s="44">
        <v>102000</v>
      </c>
      <c r="Z85" s="44">
        <v>102000</v>
      </c>
      <c r="AA85" s="44">
        <v>204000</v>
      </c>
      <c r="AB85">
        <v>0</v>
      </c>
      <c r="AC85" s="44">
        <v>102000</v>
      </c>
      <c r="AD85" s="44">
        <v>204000</v>
      </c>
      <c r="AE85" s="44">
        <v>1224000</v>
      </c>
      <c r="AG85" s="49"/>
    </row>
    <row r="86" spans="1:33" x14ac:dyDescent="0.25">
      <c r="A86">
        <v>2022</v>
      </c>
      <c r="B86">
        <v>7117</v>
      </c>
      <c r="C86" t="s">
        <v>368</v>
      </c>
      <c r="D86">
        <v>1</v>
      </c>
      <c r="E86" t="s">
        <v>497</v>
      </c>
      <c r="F86">
        <v>0</v>
      </c>
      <c r="G86" t="s">
        <v>498</v>
      </c>
      <c r="H86">
        <v>0</v>
      </c>
      <c r="I86" t="s">
        <v>498</v>
      </c>
      <c r="J86">
        <v>3</v>
      </c>
      <c r="K86" t="s">
        <v>504</v>
      </c>
      <c r="L86" s="26" t="s">
        <v>548</v>
      </c>
      <c r="M86" t="s">
        <v>549</v>
      </c>
      <c r="N86" t="s">
        <v>502</v>
      </c>
      <c r="O86" t="s">
        <v>503</v>
      </c>
      <c r="P86">
        <v>9996</v>
      </c>
      <c r="Q86" t="s">
        <v>373</v>
      </c>
      <c r="R86" s="44">
        <v>500000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G86" s="49"/>
    </row>
    <row r="87" spans="1:33" x14ac:dyDescent="0.25">
      <c r="A87">
        <v>2022</v>
      </c>
      <c r="B87">
        <v>7117</v>
      </c>
      <c r="C87" t="s">
        <v>368</v>
      </c>
      <c r="D87">
        <v>1</v>
      </c>
      <c r="E87" t="s">
        <v>497</v>
      </c>
      <c r="F87">
        <v>0</v>
      </c>
      <c r="G87" t="s">
        <v>498</v>
      </c>
      <c r="H87">
        <v>0</v>
      </c>
      <c r="I87" t="s">
        <v>498</v>
      </c>
      <c r="J87">
        <v>3</v>
      </c>
      <c r="K87" t="s">
        <v>504</v>
      </c>
      <c r="L87" s="26" t="s">
        <v>550</v>
      </c>
      <c r="M87" t="s">
        <v>551</v>
      </c>
      <c r="N87" t="s">
        <v>502</v>
      </c>
      <c r="O87" t="s">
        <v>503</v>
      </c>
      <c r="P87">
        <v>9996</v>
      </c>
      <c r="Q87" t="s">
        <v>373</v>
      </c>
      <c r="R87" s="44">
        <v>500000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G87" s="49"/>
    </row>
    <row r="88" spans="1:33" x14ac:dyDescent="0.25">
      <c r="A88">
        <v>2022</v>
      </c>
      <c r="B88">
        <v>7117</v>
      </c>
      <c r="C88" t="s">
        <v>368</v>
      </c>
      <c r="D88">
        <v>1</v>
      </c>
      <c r="E88" t="s">
        <v>497</v>
      </c>
      <c r="F88">
        <v>0</v>
      </c>
      <c r="G88" t="s">
        <v>498</v>
      </c>
      <c r="H88">
        <v>0</v>
      </c>
      <c r="I88" t="s">
        <v>498</v>
      </c>
      <c r="J88">
        <v>3</v>
      </c>
      <c r="K88" t="s">
        <v>504</v>
      </c>
      <c r="L88" s="26" t="s">
        <v>552</v>
      </c>
      <c r="M88" t="s">
        <v>553</v>
      </c>
      <c r="N88" t="s">
        <v>502</v>
      </c>
      <c r="O88" t="s">
        <v>503</v>
      </c>
      <c r="P88">
        <v>9998</v>
      </c>
      <c r="Q88" t="s">
        <v>446</v>
      </c>
      <c r="R88" s="44">
        <v>275000</v>
      </c>
      <c r="S88">
        <v>0</v>
      </c>
      <c r="T88" s="44">
        <v>22562.55</v>
      </c>
      <c r="U88" s="44">
        <v>45125.1</v>
      </c>
      <c r="V88">
        <v>0</v>
      </c>
      <c r="W88" s="44">
        <v>22562.55</v>
      </c>
      <c r="X88" s="44">
        <v>45125.1</v>
      </c>
      <c r="Y88">
        <v>0</v>
      </c>
      <c r="Z88" s="44">
        <v>22562.55</v>
      </c>
      <c r="AA88" s="44">
        <v>45125.1</v>
      </c>
      <c r="AB88">
        <v>0</v>
      </c>
      <c r="AC88" s="44">
        <v>22562.55</v>
      </c>
      <c r="AD88" s="44">
        <v>45125.1</v>
      </c>
      <c r="AE88" s="44">
        <v>270750.59999999998</v>
      </c>
      <c r="AG88" s="49"/>
    </row>
    <row r="89" spans="1:33" x14ac:dyDescent="0.25">
      <c r="A89">
        <v>2022</v>
      </c>
      <c r="B89">
        <v>7117</v>
      </c>
      <c r="C89" t="s">
        <v>368</v>
      </c>
      <c r="D89">
        <v>1</v>
      </c>
      <c r="E89" t="s">
        <v>497</v>
      </c>
      <c r="F89">
        <v>0</v>
      </c>
      <c r="G89" t="s">
        <v>498</v>
      </c>
      <c r="H89">
        <v>0</v>
      </c>
      <c r="I89" t="s">
        <v>498</v>
      </c>
      <c r="J89">
        <v>3</v>
      </c>
      <c r="K89" t="s">
        <v>504</v>
      </c>
      <c r="L89" s="26" t="s">
        <v>554</v>
      </c>
      <c r="M89" t="s">
        <v>555</v>
      </c>
      <c r="N89" t="s">
        <v>502</v>
      </c>
      <c r="O89" t="s">
        <v>503</v>
      </c>
      <c r="P89">
        <v>9996</v>
      </c>
      <c r="Q89" t="s">
        <v>373</v>
      </c>
      <c r="R89" s="44">
        <v>767814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G89" s="49"/>
    </row>
    <row r="90" spans="1:33" x14ac:dyDescent="0.25">
      <c r="A90">
        <v>2022</v>
      </c>
      <c r="B90">
        <v>7117</v>
      </c>
      <c r="C90" t="s">
        <v>368</v>
      </c>
      <c r="D90">
        <v>1</v>
      </c>
      <c r="E90" t="s">
        <v>497</v>
      </c>
      <c r="F90">
        <v>0</v>
      </c>
      <c r="G90" t="s">
        <v>498</v>
      </c>
      <c r="H90">
        <v>0</v>
      </c>
      <c r="I90" t="s">
        <v>498</v>
      </c>
      <c r="J90">
        <v>1</v>
      </c>
      <c r="K90" t="s">
        <v>499</v>
      </c>
      <c r="L90" s="26" t="s">
        <v>556</v>
      </c>
      <c r="M90" t="s">
        <v>557</v>
      </c>
      <c r="N90" t="s">
        <v>526</v>
      </c>
      <c r="O90" t="s">
        <v>527</v>
      </c>
      <c r="P90">
        <v>9996</v>
      </c>
      <c r="Q90" t="s">
        <v>373</v>
      </c>
      <c r="R90" s="44">
        <v>135000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 s="44">
        <v>135000</v>
      </c>
      <c r="AC90">
        <v>0</v>
      </c>
      <c r="AD90">
        <v>0</v>
      </c>
      <c r="AE90" s="44">
        <v>135000</v>
      </c>
      <c r="AG90" s="49"/>
    </row>
    <row r="91" spans="1:33" x14ac:dyDescent="0.25">
      <c r="A91">
        <v>2022</v>
      </c>
      <c r="B91">
        <v>7117</v>
      </c>
      <c r="C91" t="s">
        <v>368</v>
      </c>
      <c r="D91">
        <v>1</v>
      </c>
      <c r="E91" t="s">
        <v>497</v>
      </c>
      <c r="F91">
        <v>0</v>
      </c>
      <c r="G91" t="s">
        <v>498</v>
      </c>
      <c r="H91">
        <v>0</v>
      </c>
      <c r="I91" t="s">
        <v>498</v>
      </c>
      <c r="J91">
        <v>3</v>
      </c>
      <c r="K91" t="s">
        <v>504</v>
      </c>
      <c r="L91" s="26" t="s">
        <v>556</v>
      </c>
      <c r="M91" t="s">
        <v>557</v>
      </c>
      <c r="N91" t="s">
        <v>526</v>
      </c>
      <c r="O91" t="s">
        <v>527</v>
      </c>
      <c r="P91">
        <v>9998</v>
      </c>
      <c r="Q91" t="s">
        <v>446</v>
      </c>
      <c r="R91" s="44">
        <v>865000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 s="44">
        <v>865000</v>
      </c>
      <c r="AC91">
        <v>0</v>
      </c>
      <c r="AD91">
        <v>0</v>
      </c>
      <c r="AE91" s="44">
        <v>865000</v>
      </c>
      <c r="AG91" s="49"/>
    </row>
    <row r="92" spans="1:33" x14ac:dyDescent="0.25">
      <c r="A92">
        <v>2022</v>
      </c>
      <c r="B92">
        <v>7117</v>
      </c>
      <c r="C92" t="s">
        <v>368</v>
      </c>
      <c r="D92">
        <v>1</v>
      </c>
      <c r="E92" t="s">
        <v>497</v>
      </c>
      <c r="F92">
        <v>0</v>
      </c>
      <c r="G92" t="s">
        <v>498</v>
      </c>
      <c r="H92">
        <v>0</v>
      </c>
      <c r="I92" t="s">
        <v>498</v>
      </c>
      <c r="J92">
        <v>1</v>
      </c>
      <c r="K92" t="s">
        <v>499</v>
      </c>
      <c r="L92" s="26" t="s">
        <v>558</v>
      </c>
      <c r="M92" t="s">
        <v>559</v>
      </c>
      <c r="N92" t="s">
        <v>502</v>
      </c>
      <c r="O92" t="s">
        <v>503</v>
      </c>
      <c r="P92">
        <v>1955</v>
      </c>
      <c r="Q92" t="s">
        <v>419</v>
      </c>
      <c r="R92" s="44">
        <v>1224596</v>
      </c>
      <c r="S92">
        <v>0</v>
      </c>
      <c r="T92" s="44">
        <v>98620.36</v>
      </c>
      <c r="U92" s="44">
        <v>198375.12</v>
      </c>
      <c r="V92">
        <v>0</v>
      </c>
      <c r="W92" s="44">
        <v>99754.76</v>
      </c>
      <c r="X92" s="44">
        <v>199509.52</v>
      </c>
      <c r="Y92">
        <v>0</v>
      </c>
      <c r="Z92" s="44">
        <v>98762.16</v>
      </c>
      <c r="AA92" s="44">
        <v>196822.41</v>
      </c>
      <c r="AB92" s="44">
        <v>98060.25</v>
      </c>
      <c r="AC92">
        <v>0</v>
      </c>
      <c r="AD92" s="44">
        <v>197184</v>
      </c>
      <c r="AE92" s="44">
        <v>1187088.58</v>
      </c>
      <c r="AG92" s="49"/>
    </row>
    <row r="93" spans="1:33" x14ac:dyDescent="0.25">
      <c r="A93">
        <v>2022</v>
      </c>
      <c r="B93">
        <v>7117</v>
      </c>
      <c r="C93" t="s">
        <v>368</v>
      </c>
      <c r="D93">
        <v>1</v>
      </c>
      <c r="E93" t="s">
        <v>497</v>
      </c>
      <c r="F93">
        <v>0</v>
      </c>
      <c r="G93" t="s">
        <v>498</v>
      </c>
      <c r="H93">
        <v>0</v>
      </c>
      <c r="I93" t="s">
        <v>498</v>
      </c>
      <c r="J93">
        <v>3</v>
      </c>
      <c r="K93" t="s">
        <v>504</v>
      </c>
      <c r="L93" s="26" t="s">
        <v>558</v>
      </c>
      <c r="M93" t="s">
        <v>559</v>
      </c>
      <c r="N93" t="s">
        <v>502</v>
      </c>
      <c r="O93" t="s">
        <v>503</v>
      </c>
      <c r="P93">
        <v>1955</v>
      </c>
      <c r="Q93" t="s">
        <v>419</v>
      </c>
      <c r="R93" s="44">
        <v>808572</v>
      </c>
      <c r="S93">
        <v>0</v>
      </c>
      <c r="T93" s="44">
        <v>57032.01</v>
      </c>
      <c r="U93" s="44">
        <v>113155.25</v>
      </c>
      <c r="V93">
        <v>0</v>
      </c>
      <c r="W93" s="44">
        <v>55449.69</v>
      </c>
      <c r="X93" s="44">
        <v>108545.5</v>
      </c>
      <c r="Y93">
        <v>0</v>
      </c>
      <c r="Z93" s="44">
        <v>53641.75</v>
      </c>
      <c r="AA93" s="44">
        <v>109268.7</v>
      </c>
      <c r="AB93" s="44">
        <v>54917.95</v>
      </c>
      <c r="AC93">
        <v>0</v>
      </c>
      <c r="AD93" s="44">
        <v>109835.9</v>
      </c>
      <c r="AE93" s="44">
        <v>661846.75</v>
      </c>
      <c r="AG93" s="49"/>
    </row>
    <row r="94" spans="1:33" x14ac:dyDescent="0.25">
      <c r="A94">
        <v>2022</v>
      </c>
      <c r="B94">
        <v>7117</v>
      </c>
      <c r="C94" t="s">
        <v>368</v>
      </c>
      <c r="D94">
        <v>1</v>
      </c>
      <c r="E94" t="s">
        <v>497</v>
      </c>
      <c r="F94">
        <v>0</v>
      </c>
      <c r="G94" t="s">
        <v>498</v>
      </c>
      <c r="H94">
        <v>0</v>
      </c>
      <c r="I94" t="s">
        <v>498</v>
      </c>
      <c r="J94">
        <v>4</v>
      </c>
      <c r="K94" t="s">
        <v>505</v>
      </c>
      <c r="L94" s="26" t="s">
        <v>558</v>
      </c>
      <c r="M94" t="s">
        <v>559</v>
      </c>
      <c r="N94" t="s">
        <v>502</v>
      </c>
      <c r="O94" t="s">
        <v>503</v>
      </c>
      <c r="P94">
        <v>1955</v>
      </c>
      <c r="Q94" t="s">
        <v>419</v>
      </c>
      <c r="R94" s="44">
        <v>914282</v>
      </c>
      <c r="S94">
        <v>0</v>
      </c>
      <c r="T94" s="44">
        <v>65747.850000000006</v>
      </c>
      <c r="U94" s="44">
        <v>133945.21</v>
      </c>
      <c r="V94">
        <v>0</v>
      </c>
      <c r="W94" s="44">
        <v>68443.78</v>
      </c>
      <c r="X94" s="44">
        <v>136417.19</v>
      </c>
      <c r="Y94">
        <v>0</v>
      </c>
      <c r="Z94" s="44">
        <v>68960.100000000006</v>
      </c>
      <c r="AA94" s="44">
        <v>137359.92000000001</v>
      </c>
      <c r="AB94" s="44">
        <v>67199.88</v>
      </c>
      <c r="AC94">
        <v>0</v>
      </c>
      <c r="AD94" s="44">
        <v>134245.54</v>
      </c>
      <c r="AE94" s="44">
        <v>812319.47</v>
      </c>
      <c r="AG94" s="49"/>
    </row>
    <row r="95" spans="1:33" x14ac:dyDescent="0.25">
      <c r="A95">
        <v>2022</v>
      </c>
      <c r="B95">
        <v>7117</v>
      </c>
      <c r="C95" t="s">
        <v>368</v>
      </c>
      <c r="D95">
        <v>1</v>
      </c>
      <c r="E95" t="s">
        <v>497</v>
      </c>
      <c r="F95">
        <v>0</v>
      </c>
      <c r="G95" t="s">
        <v>498</v>
      </c>
      <c r="H95">
        <v>0</v>
      </c>
      <c r="I95" t="s">
        <v>498</v>
      </c>
      <c r="J95">
        <v>4</v>
      </c>
      <c r="K95" t="s">
        <v>505</v>
      </c>
      <c r="L95" s="26" t="s">
        <v>558</v>
      </c>
      <c r="M95" t="s">
        <v>559</v>
      </c>
      <c r="N95" t="s">
        <v>512</v>
      </c>
      <c r="O95" t="s">
        <v>513</v>
      </c>
      <c r="P95">
        <v>1955</v>
      </c>
      <c r="Q95" t="s">
        <v>419</v>
      </c>
      <c r="R95" s="44">
        <v>95778</v>
      </c>
      <c r="S95">
        <v>0</v>
      </c>
      <c r="T95" s="44">
        <v>5026.58</v>
      </c>
      <c r="U95" s="44">
        <v>10053.16</v>
      </c>
      <c r="V95">
        <v>0</v>
      </c>
      <c r="W95" s="44">
        <v>5451.98</v>
      </c>
      <c r="X95" s="44">
        <v>10380.58</v>
      </c>
      <c r="Y95">
        <v>0</v>
      </c>
      <c r="Z95" s="44">
        <v>5274.73</v>
      </c>
      <c r="AA95" s="44">
        <v>11616.42</v>
      </c>
      <c r="AB95" s="44">
        <v>5745.68</v>
      </c>
      <c r="AC95">
        <v>0</v>
      </c>
      <c r="AD95" s="44">
        <v>12338.62</v>
      </c>
      <c r="AE95" s="44">
        <v>65887.75</v>
      </c>
      <c r="AG95" s="49"/>
    </row>
    <row r="96" spans="1:33" x14ac:dyDescent="0.25">
      <c r="A96">
        <v>2022</v>
      </c>
      <c r="B96">
        <v>7117</v>
      </c>
      <c r="C96" t="s">
        <v>368</v>
      </c>
      <c r="D96">
        <v>1</v>
      </c>
      <c r="E96" t="s">
        <v>497</v>
      </c>
      <c r="F96">
        <v>0</v>
      </c>
      <c r="G96" t="s">
        <v>498</v>
      </c>
      <c r="H96">
        <v>0</v>
      </c>
      <c r="I96" t="s">
        <v>498</v>
      </c>
      <c r="J96">
        <v>5</v>
      </c>
      <c r="K96" t="s">
        <v>506</v>
      </c>
      <c r="L96" s="26" t="s">
        <v>558</v>
      </c>
      <c r="M96" t="s">
        <v>559</v>
      </c>
      <c r="N96" t="s">
        <v>502</v>
      </c>
      <c r="O96" t="s">
        <v>503</v>
      </c>
      <c r="P96">
        <v>1955</v>
      </c>
      <c r="Q96" t="s">
        <v>419</v>
      </c>
      <c r="R96" s="44">
        <v>324654</v>
      </c>
      <c r="S96">
        <v>0</v>
      </c>
      <c r="T96" s="44">
        <v>23828.25</v>
      </c>
      <c r="U96" s="44">
        <v>47656.5</v>
      </c>
      <c r="V96">
        <v>0</v>
      </c>
      <c r="W96" s="44">
        <v>24062.22</v>
      </c>
      <c r="X96" s="44">
        <v>48996.5</v>
      </c>
      <c r="Y96">
        <v>0</v>
      </c>
      <c r="Z96" s="44">
        <v>23034.17</v>
      </c>
      <c r="AA96" s="44">
        <v>48762.54</v>
      </c>
      <c r="AB96" s="44">
        <v>25253.34</v>
      </c>
      <c r="AC96">
        <v>0</v>
      </c>
      <c r="AD96" s="44">
        <v>50818.64</v>
      </c>
      <c r="AE96" s="44">
        <v>292412.15999999997</v>
      </c>
      <c r="AG96" s="49"/>
    </row>
    <row r="97" spans="1:33" x14ac:dyDescent="0.25">
      <c r="A97">
        <v>2022</v>
      </c>
      <c r="B97">
        <v>7117</v>
      </c>
      <c r="C97" t="s">
        <v>368</v>
      </c>
      <c r="D97">
        <v>1</v>
      </c>
      <c r="E97" t="s">
        <v>497</v>
      </c>
      <c r="F97">
        <v>0</v>
      </c>
      <c r="G97" t="s">
        <v>498</v>
      </c>
      <c r="H97">
        <v>0</v>
      </c>
      <c r="I97" t="s">
        <v>498</v>
      </c>
      <c r="J97">
        <v>6</v>
      </c>
      <c r="K97" t="s">
        <v>507</v>
      </c>
      <c r="L97" s="26" t="s">
        <v>558</v>
      </c>
      <c r="M97" t="s">
        <v>559</v>
      </c>
      <c r="N97" t="s">
        <v>502</v>
      </c>
      <c r="O97" t="s">
        <v>503</v>
      </c>
      <c r="P97">
        <v>1955</v>
      </c>
      <c r="Q97" t="s">
        <v>419</v>
      </c>
      <c r="R97" s="44">
        <v>68064</v>
      </c>
      <c r="S97">
        <v>0</v>
      </c>
      <c r="T97" s="44">
        <v>4877.92</v>
      </c>
      <c r="U97" s="44">
        <v>9897.64</v>
      </c>
      <c r="V97">
        <v>0</v>
      </c>
      <c r="W97" s="44">
        <v>5019.72</v>
      </c>
      <c r="X97" s="44">
        <v>10039.44</v>
      </c>
      <c r="Y97">
        <v>0</v>
      </c>
      <c r="Z97" s="44">
        <v>4887.38</v>
      </c>
      <c r="AA97" s="44">
        <v>10039.44</v>
      </c>
      <c r="AB97" s="44">
        <v>5019.72</v>
      </c>
      <c r="AC97">
        <v>0</v>
      </c>
      <c r="AD97" s="44">
        <v>10039.44</v>
      </c>
      <c r="AE97" s="44">
        <v>59820.7</v>
      </c>
      <c r="AG97" s="49"/>
    </row>
    <row r="98" spans="1:33" x14ac:dyDescent="0.25">
      <c r="A98">
        <v>2022</v>
      </c>
      <c r="B98">
        <v>7117</v>
      </c>
      <c r="C98" t="s">
        <v>368</v>
      </c>
      <c r="D98">
        <v>11</v>
      </c>
      <c r="E98" t="s">
        <v>508</v>
      </c>
      <c r="F98">
        <v>0</v>
      </c>
      <c r="G98" t="s">
        <v>498</v>
      </c>
      <c r="H98">
        <v>0</v>
      </c>
      <c r="I98" t="s">
        <v>498</v>
      </c>
      <c r="J98">
        <v>1</v>
      </c>
      <c r="K98" t="s">
        <v>509</v>
      </c>
      <c r="L98" s="26" t="s">
        <v>558</v>
      </c>
      <c r="M98" t="s">
        <v>559</v>
      </c>
      <c r="N98" t="s">
        <v>502</v>
      </c>
      <c r="O98" t="s">
        <v>503</v>
      </c>
      <c r="P98">
        <v>1955</v>
      </c>
      <c r="Q98" t="s">
        <v>419</v>
      </c>
      <c r="R98" s="44">
        <v>207488</v>
      </c>
      <c r="S98">
        <v>0</v>
      </c>
      <c r="T98" s="44">
        <v>14071.7</v>
      </c>
      <c r="U98" s="44">
        <v>32822.800000000003</v>
      </c>
      <c r="V98">
        <v>0</v>
      </c>
      <c r="W98" s="44">
        <v>17652.150000000001</v>
      </c>
      <c r="X98" s="44">
        <v>32350.04</v>
      </c>
      <c r="Y98">
        <v>0</v>
      </c>
      <c r="Z98" s="44">
        <v>16245.73</v>
      </c>
      <c r="AA98" s="44">
        <v>34519.279999999999</v>
      </c>
      <c r="AB98" s="44">
        <v>17110.759999999998</v>
      </c>
      <c r="AC98">
        <v>0</v>
      </c>
      <c r="AD98" s="44">
        <v>34618.559999999998</v>
      </c>
      <c r="AE98" s="44">
        <v>199391.02</v>
      </c>
      <c r="AG98" s="49"/>
    </row>
    <row r="99" spans="1:33" x14ac:dyDescent="0.25">
      <c r="A99">
        <v>2022</v>
      </c>
      <c r="B99">
        <v>7117</v>
      </c>
      <c r="C99" t="s">
        <v>368</v>
      </c>
      <c r="D99">
        <v>12</v>
      </c>
      <c r="E99" t="s">
        <v>510</v>
      </c>
      <c r="F99">
        <v>0</v>
      </c>
      <c r="G99" t="s">
        <v>498</v>
      </c>
      <c r="H99">
        <v>0</v>
      </c>
      <c r="I99" t="s">
        <v>498</v>
      </c>
      <c r="J99">
        <v>2</v>
      </c>
      <c r="K99" t="s">
        <v>511</v>
      </c>
      <c r="L99" s="26" t="s">
        <v>558</v>
      </c>
      <c r="M99" t="s">
        <v>559</v>
      </c>
      <c r="N99" t="s">
        <v>502</v>
      </c>
      <c r="O99" t="s">
        <v>503</v>
      </c>
      <c r="P99">
        <v>1955</v>
      </c>
      <c r="Q99" t="s">
        <v>419</v>
      </c>
      <c r="R99" s="44">
        <v>967122</v>
      </c>
      <c r="S99">
        <v>0</v>
      </c>
      <c r="T99" s="44">
        <v>77406.350000000006</v>
      </c>
      <c r="U99" s="44">
        <v>157217.45000000001</v>
      </c>
      <c r="V99">
        <v>0</v>
      </c>
      <c r="W99" s="44">
        <v>76460.81</v>
      </c>
      <c r="X99" s="44">
        <v>148806.06</v>
      </c>
      <c r="Y99">
        <v>0</v>
      </c>
      <c r="Z99" s="44">
        <v>73436.75</v>
      </c>
      <c r="AA99" s="44">
        <v>144357.01</v>
      </c>
      <c r="AB99" s="44">
        <v>72111.199999999997</v>
      </c>
      <c r="AC99">
        <v>0</v>
      </c>
      <c r="AD99" s="44">
        <v>145792.1</v>
      </c>
      <c r="AE99" s="44">
        <v>895587.73</v>
      </c>
      <c r="AG99" s="49"/>
    </row>
    <row r="100" spans="1:33" x14ac:dyDescent="0.25">
      <c r="A100">
        <v>2022</v>
      </c>
      <c r="B100">
        <v>7117</v>
      </c>
      <c r="C100" t="s">
        <v>368</v>
      </c>
      <c r="D100">
        <v>12</v>
      </c>
      <c r="E100" t="s">
        <v>510</v>
      </c>
      <c r="F100">
        <v>0</v>
      </c>
      <c r="G100" t="s">
        <v>498</v>
      </c>
      <c r="H100">
        <v>0</v>
      </c>
      <c r="I100" t="s">
        <v>498</v>
      </c>
      <c r="J100">
        <v>2</v>
      </c>
      <c r="K100" t="s">
        <v>511</v>
      </c>
      <c r="L100" s="26" t="s">
        <v>558</v>
      </c>
      <c r="M100" t="s">
        <v>559</v>
      </c>
      <c r="N100" t="s">
        <v>512</v>
      </c>
      <c r="O100" t="s">
        <v>513</v>
      </c>
      <c r="P100">
        <v>1955</v>
      </c>
      <c r="Q100" t="s">
        <v>419</v>
      </c>
      <c r="R100" s="44">
        <v>821256</v>
      </c>
      <c r="S100">
        <v>0</v>
      </c>
      <c r="T100" s="44">
        <v>65983.69</v>
      </c>
      <c r="U100" s="44">
        <v>132026.37</v>
      </c>
      <c r="V100">
        <v>0</v>
      </c>
      <c r="W100" s="44">
        <v>68300.13</v>
      </c>
      <c r="X100" s="44">
        <v>136257.10999999999</v>
      </c>
      <c r="Y100">
        <v>0</v>
      </c>
      <c r="Z100" s="44">
        <v>67423.679999999993</v>
      </c>
      <c r="AA100" s="44">
        <v>141698.49</v>
      </c>
      <c r="AB100" s="44">
        <v>68008.81</v>
      </c>
      <c r="AC100">
        <v>0</v>
      </c>
      <c r="AD100" s="44">
        <v>135433.20000000001</v>
      </c>
      <c r="AE100" s="44">
        <v>815131.48</v>
      </c>
      <c r="AG100" s="49"/>
    </row>
    <row r="101" spans="1:33" x14ac:dyDescent="0.25">
      <c r="A101">
        <v>2022</v>
      </c>
      <c r="B101">
        <v>7117</v>
      </c>
      <c r="C101" t="s">
        <v>368</v>
      </c>
      <c r="D101">
        <v>12</v>
      </c>
      <c r="E101" t="s">
        <v>510</v>
      </c>
      <c r="F101">
        <v>0</v>
      </c>
      <c r="G101" t="s">
        <v>498</v>
      </c>
      <c r="H101">
        <v>0</v>
      </c>
      <c r="I101" t="s">
        <v>498</v>
      </c>
      <c r="J101">
        <v>3</v>
      </c>
      <c r="K101" t="s">
        <v>514</v>
      </c>
      <c r="L101" s="26" t="s">
        <v>558</v>
      </c>
      <c r="M101" t="s">
        <v>559</v>
      </c>
      <c r="N101" t="s">
        <v>512</v>
      </c>
      <c r="O101" t="s">
        <v>513</v>
      </c>
      <c r="P101">
        <v>1955</v>
      </c>
      <c r="Q101" t="s">
        <v>419</v>
      </c>
      <c r="R101" s="44">
        <v>264817</v>
      </c>
      <c r="S101">
        <v>0</v>
      </c>
      <c r="T101" s="44">
        <v>21799.78</v>
      </c>
      <c r="U101" s="44">
        <v>42606.96</v>
      </c>
      <c r="V101">
        <v>0</v>
      </c>
      <c r="W101" s="44">
        <v>20931.11</v>
      </c>
      <c r="X101" s="44">
        <v>40869.620000000003</v>
      </c>
      <c r="Y101">
        <v>0</v>
      </c>
      <c r="Z101" s="44">
        <v>20434.810000000001</v>
      </c>
      <c r="AA101" s="44">
        <v>40561.019999999997</v>
      </c>
      <c r="AB101" s="44">
        <v>19843.2</v>
      </c>
      <c r="AC101">
        <v>0</v>
      </c>
      <c r="AD101" s="44">
        <v>40679</v>
      </c>
      <c r="AE101" s="44">
        <v>247725.5</v>
      </c>
      <c r="AG101" s="49"/>
    </row>
    <row r="102" spans="1:33" x14ac:dyDescent="0.25">
      <c r="A102">
        <v>2022</v>
      </c>
      <c r="B102">
        <v>7117</v>
      </c>
      <c r="C102" t="s">
        <v>368</v>
      </c>
      <c r="D102">
        <v>12</v>
      </c>
      <c r="E102" t="s">
        <v>510</v>
      </c>
      <c r="F102">
        <v>0</v>
      </c>
      <c r="G102" t="s">
        <v>498</v>
      </c>
      <c r="H102">
        <v>0</v>
      </c>
      <c r="I102" t="s">
        <v>498</v>
      </c>
      <c r="J102">
        <v>4</v>
      </c>
      <c r="K102" t="s">
        <v>515</v>
      </c>
      <c r="L102" s="26" t="s">
        <v>558</v>
      </c>
      <c r="M102" t="s">
        <v>559</v>
      </c>
      <c r="N102" t="s">
        <v>502</v>
      </c>
      <c r="O102" t="s">
        <v>503</v>
      </c>
      <c r="P102">
        <v>9998</v>
      </c>
      <c r="Q102" t="s">
        <v>446</v>
      </c>
      <c r="R102" s="44">
        <v>139476</v>
      </c>
      <c r="S102">
        <v>0</v>
      </c>
      <c r="T102">
        <v>0</v>
      </c>
      <c r="U102" s="44">
        <v>19297.900000000001</v>
      </c>
      <c r="V102">
        <v>0</v>
      </c>
      <c r="W102" s="44">
        <v>10003.450000000001</v>
      </c>
      <c r="X102" s="44">
        <v>19979.5</v>
      </c>
      <c r="Y102">
        <v>0</v>
      </c>
      <c r="Z102" s="44">
        <v>10026.969999999999</v>
      </c>
      <c r="AA102" s="44">
        <v>20553.78</v>
      </c>
      <c r="AB102" s="44">
        <v>10129.77</v>
      </c>
      <c r="AC102">
        <v>0</v>
      </c>
      <c r="AD102" s="44">
        <v>20259.54</v>
      </c>
      <c r="AE102" s="44">
        <v>110250.91</v>
      </c>
      <c r="AG102" s="49"/>
    </row>
    <row r="103" spans="1:33" x14ac:dyDescent="0.25">
      <c r="A103">
        <v>2022</v>
      </c>
      <c r="B103">
        <v>7117</v>
      </c>
      <c r="C103" t="s">
        <v>368</v>
      </c>
      <c r="D103">
        <v>12</v>
      </c>
      <c r="E103" t="s">
        <v>510</v>
      </c>
      <c r="F103">
        <v>0</v>
      </c>
      <c r="G103" t="s">
        <v>498</v>
      </c>
      <c r="H103">
        <v>0</v>
      </c>
      <c r="I103" t="s">
        <v>498</v>
      </c>
      <c r="J103">
        <v>4</v>
      </c>
      <c r="K103" t="s">
        <v>515</v>
      </c>
      <c r="L103" s="26" t="s">
        <v>558</v>
      </c>
      <c r="M103" t="s">
        <v>559</v>
      </c>
      <c r="N103" t="s">
        <v>512</v>
      </c>
      <c r="O103" t="s">
        <v>513</v>
      </c>
      <c r="P103">
        <v>1955</v>
      </c>
      <c r="Q103" t="s">
        <v>419</v>
      </c>
      <c r="R103" s="44">
        <v>9648.9500000000007</v>
      </c>
      <c r="S103">
        <v>0</v>
      </c>
      <c r="T103" s="44">
        <v>9648.9500000000007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s="44">
        <v>9648.9500000000007</v>
      </c>
      <c r="AG103" s="49"/>
    </row>
    <row r="104" spans="1:33" x14ac:dyDescent="0.25">
      <c r="A104">
        <v>2022</v>
      </c>
      <c r="B104">
        <v>7117</v>
      </c>
      <c r="C104" t="s">
        <v>368</v>
      </c>
      <c r="D104">
        <v>12</v>
      </c>
      <c r="E104" t="s">
        <v>510</v>
      </c>
      <c r="F104">
        <v>0</v>
      </c>
      <c r="G104" t="s">
        <v>498</v>
      </c>
      <c r="H104">
        <v>0</v>
      </c>
      <c r="I104" t="s">
        <v>498</v>
      </c>
      <c r="J104">
        <v>5</v>
      </c>
      <c r="K104" t="s">
        <v>516</v>
      </c>
      <c r="L104" s="26" t="s">
        <v>558</v>
      </c>
      <c r="M104" t="s">
        <v>559</v>
      </c>
      <c r="N104" t="s">
        <v>502</v>
      </c>
      <c r="O104" t="s">
        <v>503</v>
      </c>
      <c r="P104">
        <v>9998</v>
      </c>
      <c r="Q104" t="s">
        <v>446</v>
      </c>
      <c r="R104" s="44">
        <v>158140</v>
      </c>
      <c r="S104">
        <v>0</v>
      </c>
      <c r="T104">
        <v>0</v>
      </c>
      <c r="U104" s="44">
        <v>27096.22</v>
      </c>
      <c r="V104">
        <v>0</v>
      </c>
      <c r="W104" s="44">
        <v>13548.11</v>
      </c>
      <c r="X104" s="44">
        <v>27360.91</v>
      </c>
      <c r="Y104">
        <v>0</v>
      </c>
      <c r="Z104" s="44">
        <v>14434.36</v>
      </c>
      <c r="AA104" s="44">
        <v>28649</v>
      </c>
      <c r="AB104" s="44">
        <v>14836.18</v>
      </c>
      <c r="AC104">
        <v>0</v>
      </c>
      <c r="AD104" s="44">
        <v>29672.36</v>
      </c>
      <c r="AE104" s="44">
        <v>155597.14000000001</v>
      </c>
      <c r="AG104" s="49"/>
    </row>
    <row r="105" spans="1:33" x14ac:dyDescent="0.25">
      <c r="A105">
        <v>2022</v>
      </c>
      <c r="B105">
        <v>7117</v>
      </c>
      <c r="C105" t="s">
        <v>368</v>
      </c>
      <c r="D105">
        <v>12</v>
      </c>
      <c r="E105" t="s">
        <v>510</v>
      </c>
      <c r="F105">
        <v>0</v>
      </c>
      <c r="G105" t="s">
        <v>498</v>
      </c>
      <c r="H105">
        <v>0</v>
      </c>
      <c r="I105" t="s">
        <v>498</v>
      </c>
      <c r="J105">
        <v>5</v>
      </c>
      <c r="K105" t="s">
        <v>516</v>
      </c>
      <c r="L105" s="26" t="s">
        <v>558</v>
      </c>
      <c r="M105" t="s">
        <v>559</v>
      </c>
      <c r="N105" t="s">
        <v>512</v>
      </c>
      <c r="O105" t="s">
        <v>513</v>
      </c>
      <c r="P105">
        <v>1955</v>
      </c>
      <c r="Q105" t="s">
        <v>419</v>
      </c>
      <c r="R105" s="44">
        <v>13548.11</v>
      </c>
      <c r="S105">
        <v>0</v>
      </c>
      <c r="T105" s="44">
        <v>13548.11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s="44">
        <v>13548.11</v>
      </c>
      <c r="AG105" s="49"/>
    </row>
    <row r="106" spans="1:33" x14ac:dyDescent="0.25">
      <c r="A106">
        <v>2022</v>
      </c>
      <c r="B106">
        <v>7117</v>
      </c>
      <c r="C106" t="s">
        <v>368</v>
      </c>
      <c r="D106">
        <v>12</v>
      </c>
      <c r="E106" t="s">
        <v>510</v>
      </c>
      <c r="F106">
        <v>0</v>
      </c>
      <c r="G106" t="s">
        <v>498</v>
      </c>
      <c r="H106">
        <v>0</v>
      </c>
      <c r="I106" t="s">
        <v>498</v>
      </c>
      <c r="J106">
        <v>6</v>
      </c>
      <c r="K106" t="s">
        <v>517</v>
      </c>
      <c r="L106" s="26" t="s">
        <v>558</v>
      </c>
      <c r="M106" t="s">
        <v>559</v>
      </c>
      <c r="N106" t="s">
        <v>502</v>
      </c>
      <c r="O106" t="s">
        <v>503</v>
      </c>
      <c r="P106">
        <v>9998</v>
      </c>
      <c r="Q106" t="s">
        <v>446</v>
      </c>
      <c r="R106" s="44">
        <v>184794</v>
      </c>
      <c r="S106">
        <v>0</v>
      </c>
      <c r="T106">
        <v>0</v>
      </c>
      <c r="U106" s="44">
        <v>25238.49</v>
      </c>
      <c r="V106">
        <v>0</v>
      </c>
      <c r="W106" s="44">
        <v>13963.67</v>
      </c>
      <c r="X106" s="44">
        <v>27555.119999999999</v>
      </c>
      <c r="Y106">
        <v>0</v>
      </c>
      <c r="Z106" s="44">
        <v>15633.46</v>
      </c>
      <c r="AA106" s="44">
        <v>34811.919999999998</v>
      </c>
      <c r="AB106" s="44">
        <v>18930.310000000001</v>
      </c>
      <c r="AC106">
        <v>0</v>
      </c>
      <c r="AD106" s="44">
        <v>37293.42</v>
      </c>
      <c r="AE106" s="44">
        <v>173426.39</v>
      </c>
      <c r="AG106" s="49"/>
    </row>
    <row r="107" spans="1:33" x14ac:dyDescent="0.25">
      <c r="A107">
        <v>2022</v>
      </c>
      <c r="B107">
        <v>7117</v>
      </c>
      <c r="C107" t="s">
        <v>368</v>
      </c>
      <c r="D107">
        <v>12</v>
      </c>
      <c r="E107" t="s">
        <v>510</v>
      </c>
      <c r="F107">
        <v>0</v>
      </c>
      <c r="G107" t="s">
        <v>498</v>
      </c>
      <c r="H107">
        <v>0</v>
      </c>
      <c r="I107" t="s">
        <v>498</v>
      </c>
      <c r="J107">
        <v>6</v>
      </c>
      <c r="K107" t="s">
        <v>517</v>
      </c>
      <c r="L107" s="26" t="s">
        <v>558</v>
      </c>
      <c r="M107" t="s">
        <v>559</v>
      </c>
      <c r="N107" t="s">
        <v>512</v>
      </c>
      <c r="O107" t="s">
        <v>513</v>
      </c>
      <c r="P107">
        <v>1955</v>
      </c>
      <c r="Q107" t="s">
        <v>419</v>
      </c>
      <c r="R107" s="44">
        <v>12279.81</v>
      </c>
      <c r="S107">
        <v>0</v>
      </c>
      <c r="T107" s="44">
        <v>12279.81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 s="44">
        <v>12279.81</v>
      </c>
      <c r="AG107" s="49"/>
    </row>
    <row r="108" spans="1:33" x14ac:dyDescent="0.25">
      <c r="A108">
        <v>2022</v>
      </c>
      <c r="B108">
        <v>7117</v>
      </c>
      <c r="C108" t="s">
        <v>368</v>
      </c>
      <c r="D108">
        <v>12</v>
      </c>
      <c r="E108" t="s">
        <v>510</v>
      </c>
      <c r="F108">
        <v>0</v>
      </c>
      <c r="G108" t="s">
        <v>498</v>
      </c>
      <c r="H108">
        <v>0</v>
      </c>
      <c r="I108" t="s">
        <v>498</v>
      </c>
      <c r="J108">
        <v>7</v>
      </c>
      <c r="K108" t="s">
        <v>518</v>
      </c>
      <c r="L108" s="26" t="s">
        <v>558</v>
      </c>
      <c r="M108" t="s">
        <v>559</v>
      </c>
      <c r="N108" t="s">
        <v>502</v>
      </c>
      <c r="O108" t="s">
        <v>503</v>
      </c>
      <c r="P108">
        <v>1955</v>
      </c>
      <c r="Q108" t="s">
        <v>419</v>
      </c>
      <c r="R108" s="44">
        <v>190115</v>
      </c>
      <c r="S108">
        <v>0</v>
      </c>
      <c r="T108" s="44">
        <v>15707.3</v>
      </c>
      <c r="U108" s="44">
        <v>27344.83</v>
      </c>
      <c r="V108">
        <v>0</v>
      </c>
      <c r="W108" s="44">
        <v>13594.53</v>
      </c>
      <c r="X108" s="44">
        <v>28225.09</v>
      </c>
      <c r="Y108">
        <v>0</v>
      </c>
      <c r="Z108" s="44">
        <v>14563.59</v>
      </c>
      <c r="AA108" s="44">
        <v>28430.01</v>
      </c>
      <c r="AB108" s="44">
        <v>14108.59</v>
      </c>
      <c r="AC108">
        <v>0</v>
      </c>
      <c r="AD108" s="44">
        <v>28867.42</v>
      </c>
      <c r="AE108" s="44">
        <v>170841.36</v>
      </c>
      <c r="AG108" s="49"/>
    </row>
    <row r="109" spans="1:33" x14ac:dyDescent="0.25">
      <c r="A109">
        <v>2022</v>
      </c>
      <c r="B109">
        <v>7117</v>
      </c>
      <c r="C109" t="s">
        <v>368</v>
      </c>
      <c r="D109">
        <v>12</v>
      </c>
      <c r="E109" t="s">
        <v>510</v>
      </c>
      <c r="F109">
        <v>0</v>
      </c>
      <c r="G109" t="s">
        <v>498</v>
      </c>
      <c r="H109">
        <v>0</v>
      </c>
      <c r="I109" t="s">
        <v>498</v>
      </c>
      <c r="J109">
        <v>8</v>
      </c>
      <c r="K109" t="s">
        <v>519</v>
      </c>
      <c r="L109" s="26" t="s">
        <v>558</v>
      </c>
      <c r="M109" t="s">
        <v>559</v>
      </c>
      <c r="N109" t="s">
        <v>502</v>
      </c>
      <c r="O109" t="s">
        <v>503</v>
      </c>
      <c r="P109">
        <v>9998</v>
      </c>
      <c r="Q109" t="s">
        <v>446</v>
      </c>
      <c r="R109" s="44">
        <v>37789</v>
      </c>
      <c r="S109">
        <v>0</v>
      </c>
      <c r="T109">
        <v>0</v>
      </c>
      <c r="U109" s="44">
        <v>7492.18</v>
      </c>
      <c r="V109">
        <v>0</v>
      </c>
      <c r="W109" s="44">
        <v>3746.09</v>
      </c>
      <c r="X109" s="44">
        <v>6641.38</v>
      </c>
      <c r="Y109">
        <v>0</v>
      </c>
      <c r="Z109" s="44">
        <v>2895.29</v>
      </c>
      <c r="AA109" s="44">
        <v>5790.58</v>
      </c>
      <c r="AB109">
        <v>0</v>
      </c>
      <c r="AC109" s="44">
        <v>2895.29</v>
      </c>
      <c r="AD109" s="44">
        <v>5790.58</v>
      </c>
      <c r="AE109" s="44">
        <v>35251.39</v>
      </c>
      <c r="AG109" s="49"/>
    </row>
    <row r="110" spans="1:33" x14ac:dyDescent="0.25">
      <c r="A110">
        <v>2022</v>
      </c>
      <c r="B110">
        <v>7117</v>
      </c>
      <c r="C110" t="s">
        <v>368</v>
      </c>
      <c r="D110">
        <v>12</v>
      </c>
      <c r="E110" t="s">
        <v>510</v>
      </c>
      <c r="F110">
        <v>0</v>
      </c>
      <c r="G110" t="s">
        <v>498</v>
      </c>
      <c r="H110">
        <v>0</v>
      </c>
      <c r="I110" t="s">
        <v>498</v>
      </c>
      <c r="J110">
        <v>8</v>
      </c>
      <c r="K110" t="s">
        <v>519</v>
      </c>
      <c r="L110" s="26" t="s">
        <v>558</v>
      </c>
      <c r="M110" t="s">
        <v>559</v>
      </c>
      <c r="N110" t="s">
        <v>512</v>
      </c>
      <c r="O110" t="s">
        <v>513</v>
      </c>
      <c r="P110">
        <v>1955</v>
      </c>
      <c r="Q110" t="s">
        <v>419</v>
      </c>
      <c r="R110" s="44">
        <v>2398.9899999999998</v>
      </c>
      <c r="S110">
        <v>0</v>
      </c>
      <c r="T110" s="44">
        <v>2398.9899999999998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 s="44">
        <v>2398.9899999999998</v>
      </c>
      <c r="AG110" s="49"/>
    </row>
    <row r="111" spans="1:33" x14ac:dyDescent="0.25">
      <c r="A111">
        <v>2022</v>
      </c>
      <c r="B111">
        <v>7117</v>
      </c>
      <c r="C111" t="s">
        <v>368</v>
      </c>
      <c r="D111">
        <v>12</v>
      </c>
      <c r="E111" t="s">
        <v>510</v>
      </c>
      <c r="F111">
        <v>0</v>
      </c>
      <c r="G111" t="s">
        <v>498</v>
      </c>
      <c r="H111">
        <v>0</v>
      </c>
      <c r="I111" t="s">
        <v>498</v>
      </c>
      <c r="J111">
        <v>9</v>
      </c>
      <c r="K111" t="s">
        <v>520</v>
      </c>
      <c r="L111" s="26" t="s">
        <v>558</v>
      </c>
      <c r="M111" t="s">
        <v>559</v>
      </c>
      <c r="N111" t="s">
        <v>502</v>
      </c>
      <c r="O111" t="s">
        <v>503</v>
      </c>
      <c r="P111">
        <v>9998</v>
      </c>
      <c r="Q111" t="s">
        <v>446</v>
      </c>
      <c r="R111" s="44">
        <v>423294</v>
      </c>
      <c r="S111">
        <v>0</v>
      </c>
      <c r="T111">
        <v>0</v>
      </c>
      <c r="U111" s="44">
        <v>70147.839999999997</v>
      </c>
      <c r="V111">
        <v>0</v>
      </c>
      <c r="W111" s="44">
        <v>35073.919999999998</v>
      </c>
      <c r="X111" s="44">
        <v>69647.14</v>
      </c>
      <c r="Y111">
        <v>0</v>
      </c>
      <c r="Z111" s="44">
        <v>34072.519999999997</v>
      </c>
      <c r="AA111" s="44">
        <v>67243.86</v>
      </c>
      <c r="AB111" s="44">
        <v>33071.199999999997</v>
      </c>
      <c r="AC111">
        <v>0</v>
      </c>
      <c r="AD111" s="44">
        <v>67510.95</v>
      </c>
      <c r="AE111" s="44">
        <v>376767.43</v>
      </c>
      <c r="AG111" s="49"/>
    </row>
    <row r="112" spans="1:33" x14ac:dyDescent="0.25">
      <c r="A112">
        <v>2022</v>
      </c>
      <c r="B112">
        <v>7117</v>
      </c>
      <c r="C112" t="s">
        <v>368</v>
      </c>
      <c r="D112">
        <v>12</v>
      </c>
      <c r="E112" t="s">
        <v>510</v>
      </c>
      <c r="F112">
        <v>0</v>
      </c>
      <c r="G112" t="s">
        <v>498</v>
      </c>
      <c r="H112">
        <v>0</v>
      </c>
      <c r="I112" t="s">
        <v>498</v>
      </c>
      <c r="J112">
        <v>9</v>
      </c>
      <c r="K112" t="s">
        <v>520</v>
      </c>
      <c r="L112" s="26" t="s">
        <v>558</v>
      </c>
      <c r="M112" t="s">
        <v>559</v>
      </c>
      <c r="N112" t="s">
        <v>512</v>
      </c>
      <c r="O112" t="s">
        <v>513</v>
      </c>
      <c r="P112">
        <v>1955</v>
      </c>
      <c r="Q112" t="s">
        <v>419</v>
      </c>
      <c r="R112" s="44">
        <v>35073.919999999998</v>
      </c>
      <c r="S112">
        <v>0</v>
      </c>
      <c r="T112" s="44">
        <v>35073.919999999998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 s="44">
        <v>35073.919999999998</v>
      </c>
      <c r="AG112" s="49"/>
    </row>
    <row r="113" spans="1:33" x14ac:dyDescent="0.25">
      <c r="A113">
        <v>2022</v>
      </c>
      <c r="B113">
        <v>7117</v>
      </c>
      <c r="C113" t="s">
        <v>368</v>
      </c>
      <c r="D113">
        <v>13</v>
      </c>
      <c r="E113" t="s">
        <v>521</v>
      </c>
      <c r="F113">
        <v>0</v>
      </c>
      <c r="G113" t="s">
        <v>498</v>
      </c>
      <c r="H113">
        <v>0</v>
      </c>
      <c r="I113" t="s">
        <v>498</v>
      </c>
      <c r="J113">
        <v>1</v>
      </c>
      <c r="K113" t="s">
        <v>522</v>
      </c>
      <c r="L113" s="26" t="s">
        <v>558</v>
      </c>
      <c r="M113" t="s">
        <v>559</v>
      </c>
      <c r="N113" t="s">
        <v>502</v>
      </c>
      <c r="O113" t="s">
        <v>503</v>
      </c>
      <c r="P113">
        <v>9998</v>
      </c>
      <c r="Q113" t="s">
        <v>446</v>
      </c>
      <c r="R113" s="44">
        <v>65173</v>
      </c>
      <c r="S113">
        <v>0</v>
      </c>
      <c r="T113">
        <v>0</v>
      </c>
      <c r="U113" s="44">
        <v>10193.469999999999</v>
      </c>
      <c r="V113">
        <v>0</v>
      </c>
      <c r="W113" s="44">
        <v>4901.76</v>
      </c>
      <c r="X113" s="44">
        <v>11316.24</v>
      </c>
      <c r="Y113">
        <v>0</v>
      </c>
      <c r="Z113" s="44">
        <v>6414.48</v>
      </c>
      <c r="AA113" s="44">
        <v>10787.04</v>
      </c>
      <c r="AB113" s="44">
        <v>5677.12</v>
      </c>
      <c r="AC113">
        <v>0</v>
      </c>
      <c r="AD113" s="44">
        <v>11354.24</v>
      </c>
      <c r="AE113" s="44">
        <v>60644.35</v>
      </c>
      <c r="AG113" s="49"/>
    </row>
    <row r="114" spans="1:33" x14ac:dyDescent="0.25">
      <c r="A114">
        <v>2022</v>
      </c>
      <c r="B114">
        <v>7117</v>
      </c>
      <c r="C114" t="s">
        <v>368</v>
      </c>
      <c r="D114">
        <v>13</v>
      </c>
      <c r="E114" t="s">
        <v>521</v>
      </c>
      <c r="F114">
        <v>0</v>
      </c>
      <c r="G114" t="s">
        <v>498</v>
      </c>
      <c r="H114">
        <v>0</v>
      </c>
      <c r="I114" t="s">
        <v>498</v>
      </c>
      <c r="J114">
        <v>1</v>
      </c>
      <c r="K114" t="s">
        <v>522</v>
      </c>
      <c r="L114" s="26" t="s">
        <v>558</v>
      </c>
      <c r="M114" t="s">
        <v>559</v>
      </c>
      <c r="N114" t="s">
        <v>512</v>
      </c>
      <c r="O114" t="s">
        <v>513</v>
      </c>
      <c r="P114">
        <v>1955</v>
      </c>
      <c r="Q114" t="s">
        <v>419</v>
      </c>
      <c r="R114" s="44">
        <v>5291.71</v>
      </c>
      <c r="S114">
        <v>0</v>
      </c>
      <c r="T114" s="44">
        <v>5291.71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 s="44">
        <v>5291.71</v>
      </c>
      <c r="AG114" s="49"/>
    </row>
    <row r="115" spans="1:33" x14ac:dyDescent="0.25">
      <c r="A115">
        <v>2022</v>
      </c>
      <c r="B115">
        <v>7117</v>
      </c>
      <c r="C115" t="s">
        <v>368</v>
      </c>
      <c r="D115">
        <v>14</v>
      </c>
      <c r="E115" t="s">
        <v>523</v>
      </c>
      <c r="F115">
        <v>0</v>
      </c>
      <c r="G115" t="s">
        <v>498</v>
      </c>
      <c r="H115">
        <v>0</v>
      </c>
      <c r="I115" t="s">
        <v>498</v>
      </c>
      <c r="J115">
        <v>1</v>
      </c>
      <c r="K115" t="s">
        <v>524</v>
      </c>
      <c r="L115" s="26" t="s">
        <v>558</v>
      </c>
      <c r="M115" t="s">
        <v>559</v>
      </c>
      <c r="N115" t="s">
        <v>502</v>
      </c>
      <c r="O115" t="s">
        <v>503</v>
      </c>
      <c r="P115">
        <v>9998</v>
      </c>
      <c r="Q115" t="s">
        <v>446</v>
      </c>
      <c r="R115" s="44">
        <v>53886</v>
      </c>
      <c r="S115">
        <v>0</v>
      </c>
      <c r="T115">
        <v>0</v>
      </c>
      <c r="U115" s="44">
        <v>8981.0400000000009</v>
      </c>
      <c r="V115">
        <v>0</v>
      </c>
      <c r="W115" s="44">
        <v>4490.5200000000004</v>
      </c>
      <c r="X115" s="44">
        <v>8981.0400000000009</v>
      </c>
      <c r="Y115">
        <v>0</v>
      </c>
      <c r="Z115" s="44">
        <v>4490.5200000000004</v>
      </c>
      <c r="AA115" s="44">
        <v>8527.2800000000007</v>
      </c>
      <c r="AB115" s="44">
        <v>4313.2700000000004</v>
      </c>
      <c r="AC115">
        <v>0</v>
      </c>
      <c r="AD115" s="44">
        <v>8910.14</v>
      </c>
      <c r="AE115" s="44">
        <v>48693.81</v>
      </c>
      <c r="AG115" s="49"/>
    </row>
    <row r="116" spans="1:33" x14ac:dyDescent="0.25">
      <c r="A116">
        <v>2022</v>
      </c>
      <c r="B116">
        <v>7117</v>
      </c>
      <c r="C116" t="s">
        <v>368</v>
      </c>
      <c r="D116">
        <v>14</v>
      </c>
      <c r="E116" t="s">
        <v>523</v>
      </c>
      <c r="F116">
        <v>0</v>
      </c>
      <c r="G116" t="s">
        <v>498</v>
      </c>
      <c r="H116">
        <v>0</v>
      </c>
      <c r="I116" t="s">
        <v>498</v>
      </c>
      <c r="J116">
        <v>1</v>
      </c>
      <c r="K116" t="s">
        <v>524</v>
      </c>
      <c r="L116" s="26" t="s">
        <v>558</v>
      </c>
      <c r="M116" t="s">
        <v>559</v>
      </c>
      <c r="N116" t="s">
        <v>512</v>
      </c>
      <c r="O116" t="s">
        <v>513</v>
      </c>
      <c r="P116">
        <v>1955</v>
      </c>
      <c r="Q116" t="s">
        <v>419</v>
      </c>
      <c r="R116" s="44">
        <v>5114.4399999999996</v>
      </c>
      <c r="S116">
        <v>0</v>
      </c>
      <c r="T116" s="44">
        <v>5114.4399999999996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 s="44">
        <v>5114.4399999999996</v>
      </c>
      <c r="AG116" s="49"/>
    </row>
    <row r="117" spans="1:33" x14ac:dyDescent="0.25">
      <c r="A117">
        <v>2022</v>
      </c>
      <c r="B117">
        <v>7117</v>
      </c>
      <c r="C117" t="s">
        <v>368</v>
      </c>
      <c r="D117">
        <v>14</v>
      </c>
      <c r="E117" t="s">
        <v>523</v>
      </c>
      <c r="F117">
        <v>0</v>
      </c>
      <c r="G117" t="s">
        <v>498</v>
      </c>
      <c r="H117">
        <v>0</v>
      </c>
      <c r="I117" t="s">
        <v>498</v>
      </c>
      <c r="J117">
        <v>2</v>
      </c>
      <c r="K117" t="s">
        <v>525</v>
      </c>
      <c r="L117" s="26" t="s">
        <v>558</v>
      </c>
      <c r="M117" t="s">
        <v>559</v>
      </c>
      <c r="N117" t="s">
        <v>526</v>
      </c>
      <c r="O117" t="s">
        <v>527</v>
      </c>
      <c r="P117">
        <v>1955</v>
      </c>
      <c r="Q117" t="s">
        <v>419</v>
      </c>
      <c r="R117" s="44">
        <v>95745</v>
      </c>
      <c r="S117">
        <v>0</v>
      </c>
      <c r="T117" s="44">
        <v>6173.05</v>
      </c>
      <c r="U117" s="44">
        <v>11211.7</v>
      </c>
      <c r="V117">
        <v>0</v>
      </c>
      <c r="W117" s="44">
        <v>6598.45</v>
      </c>
      <c r="X117" s="44">
        <v>11814.35</v>
      </c>
      <c r="Y117">
        <v>0</v>
      </c>
      <c r="Z117" s="44">
        <v>5829.18</v>
      </c>
      <c r="AA117" s="44">
        <v>11658.36</v>
      </c>
      <c r="AB117" s="44">
        <v>5829.18</v>
      </c>
      <c r="AC117">
        <v>0</v>
      </c>
      <c r="AD117" s="44">
        <v>11658.36</v>
      </c>
      <c r="AE117" s="44">
        <v>70772.63</v>
      </c>
      <c r="AG117" s="49"/>
    </row>
    <row r="118" spans="1:33" x14ac:dyDescent="0.25">
      <c r="A118">
        <v>2022</v>
      </c>
      <c r="B118">
        <v>7117</v>
      </c>
      <c r="C118" t="s">
        <v>368</v>
      </c>
      <c r="D118">
        <v>14</v>
      </c>
      <c r="E118" t="s">
        <v>523</v>
      </c>
      <c r="F118">
        <v>0</v>
      </c>
      <c r="G118" t="s">
        <v>498</v>
      </c>
      <c r="H118">
        <v>0</v>
      </c>
      <c r="I118" t="s">
        <v>498</v>
      </c>
      <c r="J118">
        <v>3</v>
      </c>
      <c r="K118" t="s">
        <v>528</v>
      </c>
      <c r="L118" s="26" t="s">
        <v>558</v>
      </c>
      <c r="M118" t="s">
        <v>559</v>
      </c>
      <c r="N118" t="s">
        <v>502</v>
      </c>
      <c r="O118" t="s">
        <v>503</v>
      </c>
      <c r="P118">
        <v>1955</v>
      </c>
      <c r="Q118" t="s">
        <v>419</v>
      </c>
      <c r="R118" s="44">
        <v>7487</v>
      </c>
      <c r="S118">
        <v>0</v>
      </c>
      <c r="T118">
        <v>0</v>
      </c>
      <c r="U118" s="44">
        <v>1247.8399999999999</v>
      </c>
      <c r="V118">
        <v>0</v>
      </c>
      <c r="W118">
        <v>623.91999999999996</v>
      </c>
      <c r="X118" s="44">
        <v>1247.8399999999999</v>
      </c>
      <c r="Y118">
        <v>0</v>
      </c>
      <c r="Z118">
        <v>623.91999999999996</v>
      </c>
      <c r="AA118" s="44">
        <v>1247.8399999999999</v>
      </c>
      <c r="AB118">
        <v>623.91999999999996</v>
      </c>
      <c r="AC118">
        <v>0</v>
      </c>
      <c r="AD118" s="44">
        <v>1247.8399999999999</v>
      </c>
      <c r="AE118" s="44">
        <v>6863.12</v>
      </c>
      <c r="AG118" s="49"/>
    </row>
    <row r="119" spans="1:33" x14ac:dyDescent="0.25">
      <c r="A119">
        <v>2022</v>
      </c>
      <c r="B119">
        <v>7117</v>
      </c>
      <c r="C119" t="s">
        <v>368</v>
      </c>
      <c r="D119">
        <v>14</v>
      </c>
      <c r="E119" t="s">
        <v>523</v>
      </c>
      <c r="F119">
        <v>0</v>
      </c>
      <c r="G119" t="s">
        <v>498</v>
      </c>
      <c r="H119">
        <v>0</v>
      </c>
      <c r="I119" t="s">
        <v>498</v>
      </c>
      <c r="J119">
        <v>4</v>
      </c>
      <c r="K119" t="s">
        <v>529</v>
      </c>
      <c r="L119" s="26" t="s">
        <v>558</v>
      </c>
      <c r="M119" t="s">
        <v>559</v>
      </c>
      <c r="N119" t="s">
        <v>526</v>
      </c>
      <c r="O119" t="s">
        <v>527</v>
      </c>
      <c r="P119">
        <v>1955</v>
      </c>
      <c r="Q119" t="s">
        <v>419</v>
      </c>
      <c r="R119" s="44">
        <v>83237</v>
      </c>
      <c r="S119">
        <v>0</v>
      </c>
      <c r="T119" s="44">
        <v>6799.31</v>
      </c>
      <c r="U119" s="44">
        <v>13598.62</v>
      </c>
      <c r="V119">
        <v>0</v>
      </c>
      <c r="W119" s="44">
        <v>6799.31</v>
      </c>
      <c r="X119" s="44">
        <v>13598.62</v>
      </c>
      <c r="Y119">
        <v>0</v>
      </c>
      <c r="Z119" s="44">
        <v>6303.01</v>
      </c>
      <c r="AA119" s="44">
        <v>11613.42</v>
      </c>
      <c r="AB119" s="44">
        <v>6373.91</v>
      </c>
      <c r="AC119">
        <v>0</v>
      </c>
      <c r="AD119" s="44">
        <v>12038.82</v>
      </c>
      <c r="AE119" s="44">
        <v>77125.02</v>
      </c>
      <c r="AG119" s="49"/>
    </row>
    <row r="120" spans="1:33" x14ac:dyDescent="0.25">
      <c r="A120">
        <v>2022</v>
      </c>
      <c r="B120">
        <v>7117</v>
      </c>
      <c r="C120" t="s">
        <v>368</v>
      </c>
      <c r="D120">
        <v>15</v>
      </c>
      <c r="E120" t="s">
        <v>530</v>
      </c>
      <c r="F120">
        <v>0</v>
      </c>
      <c r="G120" t="s">
        <v>498</v>
      </c>
      <c r="H120">
        <v>0</v>
      </c>
      <c r="I120" t="s">
        <v>498</v>
      </c>
      <c r="J120">
        <v>1</v>
      </c>
      <c r="K120" t="s">
        <v>531</v>
      </c>
      <c r="L120" s="26" t="s">
        <v>558</v>
      </c>
      <c r="M120" t="s">
        <v>559</v>
      </c>
      <c r="N120" t="s">
        <v>512</v>
      </c>
      <c r="O120" t="s">
        <v>513</v>
      </c>
      <c r="P120">
        <v>1955</v>
      </c>
      <c r="Q120" t="s">
        <v>419</v>
      </c>
      <c r="R120" s="44">
        <v>230884</v>
      </c>
      <c r="S120">
        <v>0</v>
      </c>
      <c r="T120" s="44">
        <v>15610.17</v>
      </c>
      <c r="U120" s="44">
        <v>33730.51</v>
      </c>
      <c r="V120">
        <v>0</v>
      </c>
      <c r="W120" s="44">
        <v>17796.18</v>
      </c>
      <c r="X120" s="44">
        <v>35592.36</v>
      </c>
      <c r="Y120">
        <v>0</v>
      </c>
      <c r="Z120" s="44">
        <v>17796.18</v>
      </c>
      <c r="AA120" s="44">
        <v>35592.36</v>
      </c>
      <c r="AB120" s="44">
        <v>17796.18</v>
      </c>
      <c r="AC120">
        <v>0</v>
      </c>
      <c r="AD120" s="44">
        <v>35592.36</v>
      </c>
      <c r="AE120" s="44">
        <v>209506.3</v>
      </c>
      <c r="AG120" s="49"/>
    </row>
    <row r="121" spans="1:33" x14ac:dyDescent="0.25">
      <c r="A121">
        <v>2022</v>
      </c>
      <c r="B121">
        <v>7117</v>
      </c>
      <c r="C121" t="s">
        <v>368</v>
      </c>
      <c r="D121">
        <v>15</v>
      </c>
      <c r="E121" t="s">
        <v>530</v>
      </c>
      <c r="F121">
        <v>0</v>
      </c>
      <c r="G121" t="s">
        <v>498</v>
      </c>
      <c r="H121">
        <v>0</v>
      </c>
      <c r="I121" t="s">
        <v>498</v>
      </c>
      <c r="J121">
        <v>2</v>
      </c>
      <c r="K121" t="s">
        <v>532</v>
      </c>
      <c r="L121" s="26" t="s">
        <v>558</v>
      </c>
      <c r="M121" t="s">
        <v>559</v>
      </c>
      <c r="N121" t="s">
        <v>502</v>
      </c>
      <c r="O121" t="s">
        <v>503</v>
      </c>
      <c r="P121">
        <v>9998</v>
      </c>
      <c r="Q121" t="s">
        <v>446</v>
      </c>
      <c r="R121" s="44">
        <v>65711</v>
      </c>
      <c r="S121">
        <v>0</v>
      </c>
      <c r="T121">
        <v>0</v>
      </c>
      <c r="U121" s="44">
        <v>10493.2</v>
      </c>
      <c r="V121">
        <v>0</v>
      </c>
      <c r="W121" s="44">
        <v>5246.6</v>
      </c>
      <c r="X121" s="44">
        <v>10493.2</v>
      </c>
      <c r="Y121">
        <v>0</v>
      </c>
      <c r="Z121" s="44">
        <v>5246.6</v>
      </c>
      <c r="AA121" s="44">
        <v>10493.2</v>
      </c>
      <c r="AB121" s="44">
        <v>4785.75</v>
      </c>
      <c r="AC121">
        <v>0</v>
      </c>
      <c r="AD121" s="44">
        <v>9571.5</v>
      </c>
      <c r="AE121" s="44">
        <v>56330.05</v>
      </c>
      <c r="AG121" s="49"/>
    </row>
    <row r="122" spans="1:33" x14ac:dyDescent="0.25">
      <c r="A122">
        <v>2022</v>
      </c>
      <c r="B122">
        <v>7117</v>
      </c>
      <c r="C122" t="s">
        <v>368</v>
      </c>
      <c r="D122">
        <v>15</v>
      </c>
      <c r="E122" t="s">
        <v>530</v>
      </c>
      <c r="F122">
        <v>0</v>
      </c>
      <c r="G122" t="s">
        <v>498</v>
      </c>
      <c r="H122">
        <v>0</v>
      </c>
      <c r="I122" t="s">
        <v>498</v>
      </c>
      <c r="J122">
        <v>2</v>
      </c>
      <c r="K122" t="s">
        <v>532</v>
      </c>
      <c r="L122" s="26" t="s">
        <v>558</v>
      </c>
      <c r="M122" t="s">
        <v>559</v>
      </c>
      <c r="N122" t="s">
        <v>512</v>
      </c>
      <c r="O122" t="s">
        <v>513</v>
      </c>
      <c r="P122">
        <v>1955</v>
      </c>
      <c r="Q122" t="s">
        <v>419</v>
      </c>
      <c r="R122" s="44">
        <v>5246.6</v>
      </c>
      <c r="S122">
        <v>0</v>
      </c>
      <c r="T122" s="44">
        <v>5246.6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 s="44">
        <v>5246.6</v>
      </c>
      <c r="AG122" s="49"/>
    </row>
    <row r="123" spans="1:33" x14ac:dyDescent="0.25">
      <c r="A123">
        <v>2022</v>
      </c>
      <c r="B123">
        <v>7117</v>
      </c>
      <c r="C123" t="s">
        <v>368</v>
      </c>
      <c r="D123">
        <v>16</v>
      </c>
      <c r="E123" t="s">
        <v>533</v>
      </c>
      <c r="F123">
        <v>0</v>
      </c>
      <c r="G123" t="s">
        <v>498</v>
      </c>
      <c r="H123">
        <v>0</v>
      </c>
      <c r="I123" t="s">
        <v>498</v>
      </c>
      <c r="J123">
        <v>1</v>
      </c>
      <c r="K123" t="s">
        <v>534</v>
      </c>
      <c r="L123" s="26" t="s">
        <v>558</v>
      </c>
      <c r="M123" t="s">
        <v>559</v>
      </c>
      <c r="N123" t="s">
        <v>502</v>
      </c>
      <c r="O123" t="s">
        <v>503</v>
      </c>
      <c r="P123">
        <v>9998</v>
      </c>
      <c r="Q123" t="s">
        <v>446</v>
      </c>
      <c r="R123" s="44">
        <v>36970</v>
      </c>
      <c r="S123">
        <v>0</v>
      </c>
      <c r="T123">
        <v>0</v>
      </c>
      <c r="U123" s="44">
        <v>5104.8</v>
      </c>
      <c r="V123">
        <v>0</v>
      </c>
      <c r="W123" s="44">
        <v>3119.6</v>
      </c>
      <c r="X123" s="44">
        <v>6239.2</v>
      </c>
      <c r="Y123">
        <v>0</v>
      </c>
      <c r="Z123" s="44">
        <v>3119.6</v>
      </c>
      <c r="AA123" s="44">
        <v>7373.6</v>
      </c>
      <c r="AB123" s="44">
        <v>3686.8</v>
      </c>
      <c r="AC123">
        <v>0</v>
      </c>
      <c r="AD123" s="44">
        <v>7373.6</v>
      </c>
      <c r="AE123" s="44">
        <v>36017.199999999997</v>
      </c>
      <c r="AG123" s="49"/>
    </row>
    <row r="124" spans="1:33" x14ac:dyDescent="0.25">
      <c r="A124">
        <v>2022</v>
      </c>
      <c r="B124">
        <v>7117</v>
      </c>
      <c r="C124" t="s">
        <v>368</v>
      </c>
      <c r="D124">
        <v>16</v>
      </c>
      <c r="E124" t="s">
        <v>533</v>
      </c>
      <c r="F124">
        <v>0</v>
      </c>
      <c r="G124" t="s">
        <v>498</v>
      </c>
      <c r="H124">
        <v>0</v>
      </c>
      <c r="I124" t="s">
        <v>498</v>
      </c>
      <c r="J124">
        <v>1</v>
      </c>
      <c r="K124" t="s">
        <v>534</v>
      </c>
      <c r="L124" s="26" t="s">
        <v>558</v>
      </c>
      <c r="M124" t="s">
        <v>559</v>
      </c>
      <c r="N124" t="s">
        <v>512</v>
      </c>
      <c r="O124" t="s">
        <v>513</v>
      </c>
      <c r="P124">
        <v>1955</v>
      </c>
      <c r="Q124" t="s">
        <v>419</v>
      </c>
      <c r="R124" s="44">
        <v>2552.4</v>
      </c>
      <c r="S124">
        <v>0</v>
      </c>
      <c r="T124" s="44">
        <v>2552.4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 s="44">
        <v>2552.4</v>
      </c>
      <c r="AG124" s="49"/>
    </row>
    <row r="125" spans="1:33" x14ac:dyDescent="0.25">
      <c r="A125">
        <v>2022</v>
      </c>
      <c r="B125">
        <v>7117</v>
      </c>
      <c r="C125" t="s">
        <v>368</v>
      </c>
      <c r="D125">
        <v>1</v>
      </c>
      <c r="E125" t="s">
        <v>497</v>
      </c>
      <c r="F125">
        <v>0</v>
      </c>
      <c r="G125" t="s">
        <v>498</v>
      </c>
      <c r="H125">
        <v>0</v>
      </c>
      <c r="I125" t="s">
        <v>498</v>
      </c>
      <c r="J125">
        <v>1</v>
      </c>
      <c r="K125" t="s">
        <v>499</v>
      </c>
      <c r="L125" s="26" t="s">
        <v>560</v>
      </c>
      <c r="M125" t="s">
        <v>561</v>
      </c>
      <c r="N125" t="s">
        <v>502</v>
      </c>
      <c r="O125" t="s">
        <v>503</v>
      </c>
      <c r="P125">
        <v>1955</v>
      </c>
      <c r="Q125" t="s">
        <v>419</v>
      </c>
      <c r="R125" s="44">
        <v>1226323</v>
      </c>
      <c r="S125">
        <v>0</v>
      </c>
      <c r="T125" s="44">
        <v>98759.46</v>
      </c>
      <c r="U125" s="44">
        <v>198654.92</v>
      </c>
      <c r="V125">
        <v>0</v>
      </c>
      <c r="W125" s="44">
        <v>99895.46</v>
      </c>
      <c r="X125" s="44">
        <v>199790.92</v>
      </c>
      <c r="Y125">
        <v>0</v>
      </c>
      <c r="Z125" s="44">
        <v>98901.46</v>
      </c>
      <c r="AA125" s="44">
        <v>197100.02</v>
      </c>
      <c r="AB125" s="44">
        <v>98198.56</v>
      </c>
      <c r="AC125">
        <v>0</v>
      </c>
      <c r="AD125" s="44">
        <v>197462.12</v>
      </c>
      <c r="AE125" s="44">
        <v>1188762.92</v>
      </c>
      <c r="AG125" s="49"/>
    </row>
    <row r="126" spans="1:33" x14ac:dyDescent="0.25">
      <c r="A126">
        <v>2022</v>
      </c>
      <c r="B126">
        <v>7117</v>
      </c>
      <c r="C126" t="s">
        <v>368</v>
      </c>
      <c r="D126">
        <v>1</v>
      </c>
      <c r="E126" t="s">
        <v>497</v>
      </c>
      <c r="F126">
        <v>0</v>
      </c>
      <c r="G126" t="s">
        <v>498</v>
      </c>
      <c r="H126">
        <v>0</v>
      </c>
      <c r="I126" t="s">
        <v>498</v>
      </c>
      <c r="J126">
        <v>3</v>
      </c>
      <c r="K126" t="s">
        <v>504</v>
      </c>
      <c r="L126" s="26" t="s">
        <v>560</v>
      </c>
      <c r="M126" t="s">
        <v>561</v>
      </c>
      <c r="N126" t="s">
        <v>502</v>
      </c>
      <c r="O126" t="s">
        <v>503</v>
      </c>
      <c r="P126">
        <v>1955</v>
      </c>
      <c r="Q126" t="s">
        <v>419</v>
      </c>
      <c r="R126" s="44">
        <v>809713</v>
      </c>
      <c r="S126">
        <v>0</v>
      </c>
      <c r="T126" s="44">
        <v>58219.79</v>
      </c>
      <c r="U126" s="44">
        <v>115529.53</v>
      </c>
      <c r="V126">
        <v>0</v>
      </c>
      <c r="W126" s="44">
        <v>56635.24</v>
      </c>
      <c r="X126" s="44">
        <v>110913.28</v>
      </c>
      <c r="Y126">
        <v>0</v>
      </c>
      <c r="Z126" s="44">
        <v>54824.76</v>
      </c>
      <c r="AA126" s="44">
        <v>111637.52</v>
      </c>
      <c r="AB126" s="44">
        <v>56102.76</v>
      </c>
      <c r="AC126">
        <v>0</v>
      </c>
      <c r="AD126" s="44">
        <v>112205.52</v>
      </c>
      <c r="AE126" s="44">
        <v>676068.4</v>
      </c>
      <c r="AG126" s="49"/>
    </row>
    <row r="127" spans="1:33" x14ac:dyDescent="0.25">
      <c r="A127">
        <v>2022</v>
      </c>
      <c r="B127">
        <v>7117</v>
      </c>
      <c r="C127" t="s">
        <v>368</v>
      </c>
      <c r="D127">
        <v>1</v>
      </c>
      <c r="E127" t="s">
        <v>497</v>
      </c>
      <c r="F127">
        <v>0</v>
      </c>
      <c r="G127" t="s">
        <v>498</v>
      </c>
      <c r="H127">
        <v>0</v>
      </c>
      <c r="I127" t="s">
        <v>498</v>
      </c>
      <c r="J127">
        <v>4</v>
      </c>
      <c r="K127" t="s">
        <v>505</v>
      </c>
      <c r="L127" s="26" t="s">
        <v>560</v>
      </c>
      <c r="M127" t="s">
        <v>561</v>
      </c>
      <c r="N127" t="s">
        <v>502</v>
      </c>
      <c r="O127" t="s">
        <v>503</v>
      </c>
      <c r="P127">
        <v>1955</v>
      </c>
      <c r="Q127" t="s">
        <v>419</v>
      </c>
      <c r="R127" s="44">
        <v>915572</v>
      </c>
      <c r="S127">
        <v>0</v>
      </c>
      <c r="T127" s="44">
        <v>65840.649999999994</v>
      </c>
      <c r="U127" s="44">
        <v>134134.26</v>
      </c>
      <c r="V127">
        <v>0</v>
      </c>
      <c r="W127" s="44">
        <v>68540.38</v>
      </c>
      <c r="X127" s="44">
        <v>136609.74</v>
      </c>
      <c r="Y127">
        <v>0</v>
      </c>
      <c r="Z127" s="44">
        <v>69057.440000000002</v>
      </c>
      <c r="AA127" s="44">
        <v>137553.79999999999</v>
      </c>
      <c r="AB127" s="44">
        <v>67294.73</v>
      </c>
      <c r="AC127">
        <v>0</v>
      </c>
      <c r="AD127" s="44">
        <v>134435.01999999999</v>
      </c>
      <c r="AE127" s="44">
        <v>813466.02</v>
      </c>
      <c r="AG127" s="49"/>
    </row>
    <row r="128" spans="1:33" x14ac:dyDescent="0.25">
      <c r="A128">
        <v>2022</v>
      </c>
      <c r="B128">
        <v>7117</v>
      </c>
      <c r="C128" t="s">
        <v>368</v>
      </c>
      <c r="D128">
        <v>1</v>
      </c>
      <c r="E128" t="s">
        <v>497</v>
      </c>
      <c r="F128">
        <v>0</v>
      </c>
      <c r="G128" t="s">
        <v>498</v>
      </c>
      <c r="H128">
        <v>0</v>
      </c>
      <c r="I128" t="s">
        <v>498</v>
      </c>
      <c r="J128">
        <v>4</v>
      </c>
      <c r="K128" t="s">
        <v>505</v>
      </c>
      <c r="L128" s="26" t="s">
        <v>560</v>
      </c>
      <c r="M128" t="s">
        <v>561</v>
      </c>
      <c r="N128" t="s">
        <v>512</v>
      </c>
      <c r="O128" t="s">
        <v>513</v>
      </c>
      <c r="P128">
        <v>1955</v>
      </c>
      <c r="Q128" t="s">
        <v>419</v>
      </c>
      <c r="R128" s="44">
        <v>95913</v>
      </c>
      <c r="S128">
        <v>0</v>
      </c>
      <c r="T128" s="44">
        <v>5033.68</v>
      </c>
      <c r="U128" s="44">
        <v>10067.36</v>
      </c>
      <c r="V128">
        <v>0</v>
      </c>
      <c r="W128" s="44">
        <v>5459.68</v>
      </c>
      <c r="X128" s="44">
        <v>10395.24</v>
      </c>
      <c r="Y128">
        <v>0</v>
      </c>
      <c r="Z128" s="44">
        <v>5282.18</v>
      </c>
      <c r="AA128" s="44">
        <v>11632.82</v>
      </c>
      <c r="AB128" s="44">
        <v>5753.79</v>
      </c>
      <c r="AC128">
        <v>0</v>
      </c>
      <c r="AD128" s="44">
        <v>12356.02</v>
      </c>
      <c r="AE128" s="44">
        <v>65980.77</v>
      </c>
      <c r="AG128" s="49"/>
    </row>
    <row r="129" spans="1:33" x14ac:dyDescent="0.25">
      <c r="A129">
        <v>2022</v>
      </c>
      <c r="B129">
        <v>7117</v>
      </c>
      <c r="C129" t="s">
        <v>368</v>
      </c>
      <c r="D129">
        <v>1</v>
      </c>
      <c r="E129" t="s">
        <v>497</v>
      </c>
      <c r="F129">
        <v>0</v>
      </c>
      <c r="G129" t="s">
        <v>498</v>
      </c>
      <c r="H129">
        <v>0</v>
      </c>
      <c r="I129" t="s">
        <v>498</v>
      </c>
      <c r="J129">
        <v>5</v>
      </c>
      <c r="K129" t="s">
        <v>506</v>
      </c>
      <c r="L129" s="26" t="s">
        <v>560</v>
      </c>
      <c r="M129" t="s">
        <v>561</v>
      </c>
      <c r="N129" t="s">
        <v>502</v>
      </c>
      <c r="O129" t="s">
        <v>503</v>
      </c>
      <c r="P129">
        <v>1955</v>
      </c>
      <c r="Q129" t="s">
        <v>419</v>
      </c>
      <c r="R129" s="44">
        <v>325112</v>
      </c>
      <c r="S129">
        <v>0</v>
      </c>
      <c r="T129" s="44">
        <v>23861.84</v>
      </c>
      <c r="U129" s="44">
        <v>47723.68</v>
      </c>
      <c r="V129">
        <v>0</v>
      </c>
      <c r="W129" s="44">
        <v>24096.14</v>
      </c>
      <c r="X129" s="44">
        <v>49065.57</v>
      </c>
      <c r="Y129">
        <v>0</v>
      </c>
      <c r="Z129" s="44">
        <v>23066.639999999999</v>
      </c>
      <c r="AA129" s="44">
        <v>48831.28</v>
      </c>
      <c r="AB129" s="44">
        <v>25288.94</v>
      </c>
      <c r="AC129">
        <v>0</v>
      </c>
      <c r="AD129" s="44">
        <v>50890.28</v>
      </c>
      <c r="AE129" s="44">
        <v>292824.37</v>
      </c>
      <c r="AG129" s="49"/>
    </row>
    <row r="130" spans="1:33" x14ac:dyDescent="0.25">
      <c r="A130">
        <v>2022</v>
      </c>
      <c r="B130">
        <v>7117</v>
      </c>
      <c r="C130" t="s">
        <v>368</v>
      </c>
      <c r="D130">
        <v>1</v>
      </c>
      <c r="E130" t="s">
        <v>497</v>
      </c>
      <c r="F130">
        <v>0</v>
      </c>
      <c r="G130" t="s">
        <v>498</v>
      </c>
      <c r="H130">
        <v>0</v>
      </c>
      <c r="I130" t="s">
        <v>498</v>
      </c>
      <c r="J130">
        <v>6</v>
      </c>
      <c r="K130" t="s">
        <v>507</v>
      </c>
      <c r="L130" s="26" t="s">
        <v>560</v>
      </c>
      <c r="M130" t="s">
        <v>561</v>
      </c>
      <c r="N130" t="s">
        <v>502</v>
      </c>
      <c r="O130" t="s">
        <v>503</v>
      </c>
      <c r="P130">
        <v>1955</v>
      </c>
      <c r="Q130" t="s">
        <v>419</v>
      </c>
      <c r="R130" s="44">
        <v>68160</v>
      </c>
      <c r="S130">
        <v>0</v>
      </c>
      <c r="T130" s="44">
        <v>4884.8</v>
      </c>
      <c r="U130" s="44">
        <v>9911.6</v>
      </c>
      <c r="V130">
        <v>0</v>
      </c>
      <c r="W130" s="44">
        <v>5026.8</v>
      </c>
      <c r="X130" s="44">
        <v>10053.6</v>
      </c>
      <c r="Y130">
        <v>0</v>
      </c>
      <c r="Z130" s="44">
        <v>4894.2700000000004</v>
      </c>
      <c r="AA130" s="44">
        <v>10053.6</v>
      </c>
      <c r="AB130" s="44">
        <v>5026.8</v>
      </c>
      <c r="AC130">
        <v>0</v>
      </c>
      <c r="AD130" s="44">
        <v>10053.6</v>
      </c>
      <c r="AE130" s="44">
        <v>59905.07</v>
      </c>
      <c r="AG130" s="49"/>
    </row>
    <row r="131" spans="1:33" x14ac:dyDescent="0.25">
      <c r="A131">
        <v>2022</v>
      </c>
      <c r="B131">
        <v>7117</v>
      </c>
      <c r="C131" t="s">
        <v>368</v>
      </c>
      <c r="D131">
        <v>11</v>
      </c>
      <c r="E131" t="s">
        <v>508</v>
      </c>
      <c r="F131">
        <v>0</v>
      </c>
      <c r="G131" t="s">
        <v>498</v>
      </c>
      <c r="H131">
        <v>0</v>
      </c>
      <c r="I131" t="s">
        <v>498</v>
      </c>
      <c r="J131">
        <v>1</v>
      </c>
      <c r="K131" t="s">
        <v>509</v>
      </c>
      <c r="L131" s="26" t="s">
        <v>560</v>
      </c>
      <c r="M131" t="s">
        <v>561</v>
      </c>
      <c r="N131" t="s">
        <v>502</v>
      </c>
      <c r="O131" t="s">
        <v>503</v>
      </c>
      <c r="P131">
        <v>1955</v>
      </c>
      <c r="Q131" t="s">
        <v>419</v>
      </c>
      <c r="R131" s="44">
        <v>207781</v>
      </c>
      <c r="S131">
        <v>0</v>
      </c>
      <c r="T131" s="44">
        <v>14091.56</v>
      </c>
      <c r="U131" s="44">
        <v>32869.120000000003</v>
      </c>
      <c r="V131">
        <v>0</v>
      </c>
      <c r="W131" s="44">
        <v>17677.060000000001</v>
      </c>
      <c r="X131" s="44">
        <v>32395.69</v>
      </c>
      <c r="Y131">
        <v>0</v>
      </c>
      <c r="Z131" s="44">
        <v>16268.65</v>
      </c>
      <c r="AA131" s="44">
        <v>34567.980000000003</v>
      </c>
      <c r="AB131" s="44">
        <v>17134.900000000001</v>
      </c>
      <c r="AC131">
        <v>0</v>
      </c>
      <c r="AD131" s="44">
        <v>34667.4</v>
      </c>
      <c r="AE131" s="44">
        <v>199672.36</v>
      </c>
      <c r="AG131" s="49"/>
    </row>
    <row r="132" spans="1:33" x14ac:dyDescent="0.25">
      <c r="A132">
        <v>2022</v>
      </c>
      <c r="B132">
        <v>7117</v>
      </c>
      <c r="C132" t="s">
        <v>368</v>
      </c>
      <c r="D132">
        <v>12</v>
      </c>
      <c r="E132" t="s">
        <v>510</v>
      </c>
      <c r="F132">
        <v>0</v>
      </c>
      <c r="G132" t="s">
        <v>498</v>
      </c>
      <c r="H132">
        <v>0</v>
      </c>
      <c r="I132" t="s">
        <v>498</v>
      </c>
      <c r="J132">
        <v>2</v>
      </c>
      <c r="K132" t="s">
        <v>511</v>
      </c>
      <c r="L132" s="26" t="s">
        <v>560</v>
      </c>
      <c r="M132" t="s">
        <v>561</v>
      </c>
      <c r="N132" t="s">
        <v>502</v>
      </c>
      <c r="O132" t="s">
        <v>503</v>
      </c>
      <c r="P132">
        <v>1955</v>
      </c>
      <c r="Q132" t="s">
        <v>419</v>
      </c>
      <c r="R132" s="44">
        <v>968486</v>
      </c>
      <c r="S132">
        <v>0</v>
      </c>
      <c r="T132" s="44">
        <v>77515.759999999995</v>
      </c>
      <c r="U132" s="44">
        <v>157439.65</v>
      </c>
      <c r="V132">
        <v>0</v>
      </c>
      <c r="W132" s="44">
        <v>76568.88</v>
      </c>
      <c r="X132" s="44">
        <v>149016.32999999999</v>
      </c>
      <c r="Y132">
        <v>0</v>
      </c>
      <c r="Z132" s="44">
        <v>73540.52</v>
      </c>
      <c r="AA132" s="44">
        <v>144561.20000000001</v>
      </c>
      <c r="AB132" s="44">
        <v>72213.19</v>
      </c>
      <c r="AC132">
        <v>0</v>
      </c>
      <c r="AD132" s="44">
        <v>145998.32999999999</v>
      </c>
      <c r="AE132" s="44">
        <v>896853.86</v>
      </c>
      <c r="AG132" s="49"/>
    </row>
    <row r="133" spans="1:33" x14ac:dyDescent="0.25">
      <c r="A133">
        <v>2022</v>
      </c>
      <c r="B133">
        <v>7117</v>
      </c>
      <c r="C133" t="s">
        <v>368</v>
      </c>
      <c r="D133">
        <v>12</v>
      </c>
      <c r="E133" t="s">
        <v>510</v>
      </c>
      <c r="F133">
        <v>0</v>
      </c>
      <c r="G133" t="s">
        <v>498</v>
      </c>
      <c r="H133">
        <v>0</v>
      </c>
      <c r="I133" t="s">
        <v>498</v>
      </c>
      <c r="J133">
        <v>2</v>
      </c>
      <c r="K133" t="s">
        <v>511</v>
      </c>
      <c r="L133" s="26" t="s">
        <v>560</v>
      </c>
      <c r="M133" t="s">
        <v>561</v>
      </c>
      <c r="N133" t="s">
        <v>512</v>
      </c>
      <c r="O133" t="s">
        <v>513</v>
      </c>
      <c r="P133">
        <v>1955</v>
      </c>
      <c r="Q133" t="s">
        <v>419</v>
      </c>
      <c r="R133" s="44">
        <v>836129</v>
      </c>
      <c r="S133">
        <v>0</v>
      </c>
      <c r="T133" s="44">
        <v>66077.03</v>
      </c>
      <c r="U133" s="44">
        <v>132213.13</v>
      </c>
      <c r="V133">
        <v>0</v>
      </c>
      <c r="W133" s="44">
        <v>68396.75</v>
      </c>
      <c r="X133" s="44">
        <v>136449.85</v>
      </c>
      <c r="Y133">
        <v>0</v>
      </c>
      <c r="Z133" s="44">
        <v>67519.03</v>
      </c>
      <c r="AA133" s="44">
        <v>141898.98000000001</v>
      </c>
      <c r="AB133" s="44">
        <v>68105.02</v>
      </c>
      <c r="AC133">
        <v>0</v>
      </c>
      <c r="AD133" s="44">
        <v>135624.82999999999</v>
      </c>
      <c r="AE133" s="44">
        <v>816284.62</v>
      </c>
      <c r="AG133" s="49"/>
    </row>
    <row r="134" spans="1:33" x14ac:dyDescent="0.25">
      <c r="A134">
        <v>2022</v>
      </c>
      <c r="B134">
        <v>7117</v>
      </c>
      <c r="C134" t="s">
        <v>368</v>
      </c>
      <c r="D134">
        <v>12</v>
      </c>
      <c r="E134" t="s">
        <v>510</v>
      </c>
      <c r="F134">
        <v>0</v>
      </c>
      <c r="G134" t="s">
        <v>498</v>
      </c>
      <c r="H134">
        <v>0</v>
      </c>
      <c r="I134" t="s">
        <v>498</v>
      </c>
      <c r="J134">
        <v>3</v>
      </c>
      <c r="K134" t="s">
        <v>514</v>
      </c>
      <c r="L134" s="26" t="s">
        <v>560</v>
      </c>
      <c r="M134" t="s">
        <v>561</v>
      </c>
      <c r="N134" t="s">
        <v>512</v>
      </c>
      <c r="O134" t="s">
        <v>513</v>
      </c>
      <c r="P134">
        <v>1955</v>
      </c>
      <c r="Q134" t="s">
        <v>419</v>
      </c>
      <c r="R134" s="44">
        <v>265191</v>
      </c>
      <c r="S134">
        <v>0</v>
      </c>
      <c r="T134" s="44">
        <v>21830.57</v>
      </c>
      <c r="U134" s="44">
        <v>42667.14</v>
      </c>
      <c r="V134">
        <v>0</v>
      </c>
      <c r="W134" s="44">
        <v>20960.68</v>
      </c>
      <c r="X134" s="44">
        <v>40927.360000000001</v>
      </c>
      <c r="Y134">
        <v>0</v>
      </c>
      <c r="Z134" s="44">
        <v>20463.68</v>
      </c>
      <c r="AA134" s="44">
        <v>40618.42</v>
      </c>
      <c r="AB134" s="44">
        <v>19871.28</v>
      </c>
      <c r="AC134">
        <v>0</v>
      </c>
      <c r="AD134" s="44">
        <v>40736.559999999998</v>
      </c>
      <c r="AE134" s="44">
        <v>248075.69</v>
      </c>
      <c r="AG134" s="49"/>
    </row>
    <row r="135" spans="1:33" x14ac:dyDescent="0.25">
      <c r="A135">
        <v>2022</v>
      </c>
      <c r="B135">
        <v>7117</v>
      </c>
      <c r="C135" t="s">
        <v>368</v>
      </c>
      <c r="D135">
        <v>12</v>
      </c>
      <c r="E135" t="s">
        <v>510</v>
      </c>
      <c r="F135">
        <v>0</v>
      </c>
      <c r="G135" t="s">
        <v>498</v>
      </c>
      <c r="H135">
        <v>0</v>
      </c>
      <c r="I135" t="s">
        <v>498</v>
      </c>
      <c r="J135">
        <v>4</v>
      </c>
      <c r="K135" t="s">
        <v>515</v>
      </c>
      <c r="L135" s="26" t="s">
        <v>560</v>
      </c>
      <c r="M135" t="s">
        <v>561</v>
      </c>
      <c r="N135" t="s">
        <v>502</v>
      </c>
      <c r="O135" t="s">
        <v>503</v>
      </c>
      <c r="P135">
        <v>9998</v>
      </c>
      <c r="Q135" t="s">
        <v>446</v>
      </c>
      <c r="R135" s="44">
        <v>139673</v>
      </c>
      <c r="S135">
        <v>0</v>
      </c>
      <c r="T135">
        <v>0</v>
      </c>
      <c r="U135" s="44">
        <v>19325.080000000002</v>
      </c>
      <c r="V135">
        <v>0</v>
      </c>
      <c r="W135" s="44">
        <v>10017.540000000001</v>
      </c>
      <c r="X135" s="44">
        <v>20007.63</v>
      </c>
      <c r="Y135">
        <v>0</v>
      </c>
      <c r="Z135" s="44">
        <v>10041.09</v>
      </c>
      <c r="AA135" s="44">
        <v>20582.73</v>
      </c>
      <c r="AB135" s="44">
        <v>10144.040000000001</v>
      </c>
      <c r="AC135">
        <v>0</v>
      </c>
      <c r="AD135" s="44">
        <v>20288.080000000002</v>
      </c>
      <c r="AE135" s="44">
        <v>110406.19</v>
      </c>
      <c r="AG135" s="49"/>
    </row>
    <row r="136" spans="1:33" x14ac:dyDescent="0.25">
      <c r="A136">
        <v>2022</v>
      </c>
      <c r="B136">
        <v>7117</v>
      </c>
      <c r="C136" t="s">
        <v>368</v>
      </c>
      <c r="D136">
        <v>12</v>
      </c>
      <c r="E136" t="s">
        <v>510</v>
      </c>
      <c r="F136">
        <v>0</v>
      </c>
      <c r="G136" t="s">
        <v>498</v>
      </c>
      <c r="H136">
        <v>0</v>
      </c>
      <c r="I136" t="s">
        <v>498</v>
      </c>
      <c r="J136">
        <v>4</v>
      </c>
      <c r="K136" t="s">
        <v>515</v>
      </c>
      <c r="L136" s="26" t="s">
        <v>560</v>
      </c>
      <c r="M136" t="s">
        <v>561</v>
      </c>
      <c r="N136" t="s">
        <v>512</v>
      </c>
      <c r="O136" t="s">
        <v>513</v>
      </c>
      <c r="P136">
        <v>1955</v>
      </c>
      <c r="Q136" t="s">
        <v>419</v>
      </c>
      <c r="R136" s="44">
        <v>9662.5400000000009</v>
      </c>
      <c r="S136">
        <v>0</v>
      </c>
      <c r="T136" s="44">
        <v>9662.5400000000009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 s="44">
        <v>9662.5400000000009</v>
      </c>
      <c r="AG136" s="49"/>
    </row>
    <row r="137" spans="1:33" x14ac:dyDescent="0.25">
      <c r="A137">
        <v>2022</v>
      </c>
      <c r="B137">
        <v>7117</v>
      </c>
      <c r="C137" t="s">
        <v>368</v>
      </c>
      <c r="D137">
        <v>12</v>
      </c>
      <c r="E137" t="s">
        <v>510</v>
      </c>
      <c r="F137">
        <v>0</v>
      </c>
      <c r="G137" t="s">
        <v>498</v>
      </c>
      <c r="H137">
        <v>0</v>
      </c>
      <c r="I137" t="s">
        <v>498</v>
      </c>
      <c r="J137">
        <v>5</v>
      </c>
      <c r="K137" t="s">
        <v>516</v>
      </c>
      <c r="L137" s="26" t="s">
        <v>560</v>
      </c>
      <c r="M137" t="s">
        <v>561</v>
      </c>
      <c r="N137" t="s">
        <v>502</v>
      </c>
      <c r="O137" t="s">
        <v>503</v>
      </c>
      <c r="P137">
        <v>9998</v>
      </c>
      <c r="Q137" t="s">
        <v>446</v>
      </c>
      <c r="R137" s="44">
        <v>158363</v>
      </c>
      <c r="S137">
        <v>0</v>
      </c>
      <c r="T137">
        <v>0</v>
      </c>
      <c r="U137" s="44">
        <v>27134.42</v>
      </c>
      <c r="V137">
        <v>0</v>
      </c>
      <c r="W137" s="44">
        <v>13567.21</v>
      </c>
      <c r="X137" s="44">
        <v>27399.49</v>
      </c>
      <c r="Y137">
        <v>0</v>
      </c>
      <c r="Z137" s="44">
        <v>14454.71</v>
      </c>
      <c r="AA137" s="44">
        <v>28689.39</v>
      </c>
      <c r="AB137" s="44">
        <v>14857.1</v>
      </c>
      <c r="AC137">
        <v>0</v>
      </c>
      <c r="AD137" s="44">
        <v>29714.2</v>
      </c>
      <c r="AE137" s="44">
        <v>155816.51999999999</v>
      </c>
      <c r="AG137" s="49"/>
    </row>
    <row r="138" spans="1:33" x14ac:dyDescent="0.25">
      <c r="A138">
        <v>2022</v>
      </c>
      <c r="B138">
        <v>7117</v>
      </c>
      <c r="C138" t="s">
        <v>368</v>
      </c>
      <c r="D138">
        <v>12</v>
      </c>
      <c r="E138" t="s">
        <v>510</v>
      </c>
      <c r="F138">
        <v>0</v>
      </c>
      <c r="G138" t="s">
        <v>498</v>
      </c>
      <c r="H138">
        <v>0</v>
      </c>
      <c r="I138" t="s">
        <v>498</v>
      </c>
      <c r="J138">
        <v>5</v>
      </c>
      <c r="K138" t="s">
        <v>516</v>
      </c>
      <c r="L138" s="26" t="s">
        <v>560</v>
      </c>
      <c r="M138" t="s">
        <v>561</v>
      </c>
      <c r="N138" t="s">
        <v>512</v>
      </c>
      <c r="O138" t="s">
        <v>513</v>
      </c>
      <c r="P138">
        <v>1955</v>
      </c>
      <c r="Q138" t="s">
        <v>419</v>
      </c>
      <c r="R138" s="44">
        <v>13567.21</v>
      </c>
      <c r="S138">
        <v>0</v>
      </c>
      <c r="T138" s="44">
        <v>13567.21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 s="44">
        <v>13567.21</v>
      </c>
      <c r="AG138" s="49"/>
    </row>
    <row r="139" spans="1:33" x14ac:dyDescent="0.25">
      <c r="A139">
        <v>2022</v>
      </c>
      <c r="B139">
        <v>7117</v>
      </c>
      <c r="C139" t="s">
        <v>368</v>
      </c>
      <c r="D139">
        <v>12</v>
      </c>
      <c r="E139" t="s">
        <v>510</v>
      </c>
      <c r="F139">
        <v>0</v>
      </c>
      <c r="G139" t="s">
        <v>498</v>
      </c>
      <c r="H139">
        <v>0</v>
      </c>
      <c r="I139" t="s">
        <v>498</v>
      </c>
      <c r="J139">
        <v>6</v>
      </c>
      <c r="K139" t="s">
        <v>517</v>
      </c>
      <c r="L139" s="26" t="s">
        <v>560</v>
      </c>
      <c r="M139" t="s">
        <v>561</v>
      </c>
      <c r="N139" t="s">
        <v>502</v>
      </c>
      <c r="O139" t="s">
        <v>503</v>
      </c>
      <c r="P139">
        <v>9998</v>
      </c>
      <c r="Q139" t="s">
        <v>446</v>
      </c>
      <c r="R139" s="44">
        <v>185054</v>
      </c>
      <c r="S139">
        <v>0</v>
      </c>
      <c r="T139">
        <v>0</v>
      </c>
      <c r="U139" s="44">
        <v>25274.22</v>
      </c>
      <c r="V139">
        <v>0</v>
      </c>
      <c r="W139" s="44">
        <v>13983.45</v>
      </c>
      <c r="X139" s="44">
        <v>27594.15</v>
      </c>
      <c r="Y139">
        <v>0</v>
      </c>
      <c r="Z139" s="44">
        <v>15655.5</v>
      </c>
      <c r="AA139" s="44">
        <v>34861</v>
      </c>
      <c r="AB139" s="44">
        <v>18957</v>
      </c>
      <c r="AC139">
        <v>0</v>
      </c>
      <c r="AD139" s="44">
        <v>37346</v>
      </c>
      <c r="AE139" s="44">
        <v>173671.32</v>
      </c>
      <c r="AG139" s="49"/>
    </row>
    <row r="140" spans="1:33" x14ac:dyDescent="0.25">
      <c r="A140">
        <v>2022</v>
      </c>
      <c r="B140">
        <v>7117</v>
      </c>
      <c r="C140" t="s">
        <v>368</v>
      </c>
      <c r="D140">
        <v>12</v>
      </c>
      <c r="E140" t="s">
        <v>510</v>
      </c>
      <c r="F140">
        <v>0</v>
      </c>
      <c r="G140" t="s">
        <v>498</v>
      </c>
      <c r="H140">
        <v>0</v>
      </c>
      <c r="I140" t="s">
        <v>498</v>
      </c>
      <c r="J140">
        <v>6</v>
      </c>
      <c r="K140" t="s">
        <v>517</v>
      </c>
      <c r="L140" s="26" t="s">
        <v>560</v>
      </c>
      <c r="M140" t="s">
        <v>561</v>
      </c>
      <c r="N140" t="s">
        <v>512</v>
      </c>
      <c r="O140" t="s">
        <v>513</v>
      </c>
      <c r="P140">
        <v>1955</v>
      </c>
      <c r="Q140" t="s">
        <v>419</v>
      </c>
      <c r="R140" s="44">
        <v>12297.2</v>
      </c>
      <c r="S140">
        <v>0</v>
      </c>
      <c r="T140" s="44">
        <v>12297.2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 s="44">
        <v>12297.2</v>
      </c>
      <c r="AG140" s="49"/>
    </row>
    <row r="141" spans="1:33" x14ac:dyDescent="0.25">
      <c r="A141">
        <v>2022</v>
      </c>
      <c r="B141">
        <v>7117</v>
      </c>
      <c r="C141" t="s">
        <v>368</v>
      </c>
      <c r="D141">
        <v>12</v>
      </c>
      <c r="E141" t="s">
        <v>510</v>
      </c>
      <c r="F141">
        <v>0</v>
      </c>
      <c r="G141" t="s">
        <v>498</v>
      </c>
      <c r="H141">
        <v>0</v>
      </c>
      <c r="I141" t="s">
        <v>498</v>
      </c>
      <c r="J141">
        <v>7</v>
      </c>
      <c r="K141" t="s">
        <v>518</v>
      </c>
      <c r="L141" s="26" t="s">
        <v>560</v>
      </c>
      <c r="M141" t="s">
        <v>561</v>
      </c>
      <c r="N141" t="s">
        <v>502</v>
      </c>
      <c r="O141" t="s">
        <v>503</v>
      </c>
      <c r="P141">
        <v>1955</v>
      </c>
      <c r="Q141" t="s">
        <v>419</v>
      </c>
      <c r="R141" s="44">
        <v>190383</v>
      </c>
      <c r="S141">
        <v>0</v>
      </c>
      <c r="T141" s="44">
        <v>15729.52</v>
      </c>
      <c r="U141" s="44">
        <v>27383.52</v>
      </c>
      <c r="V141">
        <v>0</v>
      </c>
      <c r="W141" s="44">
        <v>13613.76</v>
      </c>
      <c r="X141" s="44">
        <v>28265</v>
      </c>
      <c r="Y141">
        <v>0</v>
      </c>
      <c r="Z141" s="44">
        <v>14584.19</v>
      </c>
      <c r="AA141" s="44">
        <v>28470.22</v>
      </c>
      <c r="AB141" s="44">
        <v>14128.54</v>
      </c>
      <c r="AC141">
        <v>0</v>
      </c>
      <c r="AD141" s="44">
        <v>28908.240000000002</v>
      </c>
      <c r="AE141" s="44">
        <v>171082.99</v>
      </c>
      <c r="AG141" s="49"/>
    </row>
    <row r="142" spans="1:33" x14ac:dyDescent="0.25">
      <c r="A142">
        <v>2022</v>
      </c>
      <c r="B142">
        <v>7117</v>
      </c>
      <c r="C142" t="s">
        <v>368</v>
      </c>
      <c r="D142">
        <v>12</v>
      </c>
      <c r="E142" t="s">
        <v>510</v>
      </c>
      <c r="F142">
        <v>0</v>
      </c>
      <c r="G142" t="s">
        <v>498</v>
      </c>
      <c r="H142">
        <v>0</v>
      </c>
      <c r="I142" t="s">
        <v>498</v>
      </c>
      <c r="J142">
        <v>8</v>
      </c>
      <c r="K142" t="s">
        <v>519</v>
      </c>
      <c r="L142" s="26" t="s">
        <v>560</v>
      </c>
      <c r="M142" t="s">
        <v>561</v>
      </c>
      <c r="N142" t="s">
        <v>502</v>
      </c>
      <c r="O142" t="s">
        <v>503</v>
      </c>
      <c r="P142">
        <v>9998</v>
      </c>
      <c r="Q142" t="s">
        <v>446</v>
      </c>
      <c r="R142" s="44">
        <v>37830</v>
      </c>
      <c r="S142">
        <v>0</v>
      </c>
      <c r="T142">
        <v>0</v>
      </c>
      <c r="U142" s="44">
        <v>7502.76</v>
      </c>
      <c r="V142">
        <v>0</v>
      </c>
      <c r="W142" s="44">
        <v>3751.38</v>
      </c>
      <c r="X142" s="44">
        <v>6650.76</v>
      </c>
      <c r="Y142">
        <v>0</v>
      </c>
      <c r="Z142" s="44">
        <v>2899.38</v>
      </c>
      <c r="AA142" s="44">
        <v>5798.76</v>
      </c>
      <c r="AB142">
        <v>0</v>
      </c>
      <c r="AC142" s="44">
        <v>2899.38</v>
      </c>
      <c r="AD142" s="44">
        <v>5798.76</v>
      </c>
      <c r="AE142" s="44">
        <v>35301.18</v>
      </c>
      <c r="AG142" s="49"/>
    </row>
    <row r="143" spans="1:33" x14ac:dyDescent="0.25">
      <c r="A143">
        <v>2022</v>
      </c>
      <c r="B143">
        <v>7117</v>
      </c>
      <c r="C143" t="s">
        <v>368</v>
      </c>
      <c r="D143">
        <v>12</v>
      </c>
      <c r="E143" t="s">
        <v>510</v>
      </c>
      <c r="F143">
        <v>0</v>
      </c>
      <c r="G143" t="s">
        <v>498</v>
      </c>
      <c r="H143">
        <v>0</v>
      </c>
      <c r="I143" t="s">
        <v>498</v>
      </c>
      <c r="J143">
        <v>8</v>
      </c>
      <c r="K143" t="s">
        <v>519</v>
      </c>
      <c r="L143" s="26" t="s">
        <v>560</v>
      </c>
      <c r="M143" t="s">
        <v>561</v>
      </c>
      <c r="N143" t="s">
        <v>512</v>
      </c>
      <c r="O143" t="s">
        <v>513</v>
      </c>
      <c r="P143">
        <v>1955</v>
      </c>
      <c r="Q143" t="s">
        <v>419</v>
      </c>
      <c r="R143" s="44">
        <v>2402.38</v>
      </c>
      <c r="S143">
        <v>0</v>
      </c>
      <c r="T143" s="44">
        <v>2402.38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 s="44">
        <v>2402.38</v>
      </c>
      <c r="AG143" s="49"/>
    </row>
    <row r="144" spans="1:33" x14ac:dyDescent="0.25">
      <c r="A144">
        <v>2022</v>
      </c>
      <c r="B144">
        <v>7117</v>
      </c>
      <c r="C144" t="s">
        <v>368</v>
      </c>
      <c r="D144">
        <v>12</v>
      </c>
      <c r="E144" t="s">
        <v>510</v>
      </c>
      <c r="F144">
        <v>0</v>
      </c>
      <c r="G144" t="s">
        <v>498</v>
      </c>
      <c r="H144">
        <v>0</v>
      </c>
      <c r="I144" t="s">
        <v>498</v>
      </c>
      <c r="J144">
        <v>9</v>
      </c>
      <c r="K144" t="s">
        <v>520</v>
      </c>
      <c r="L144" s="26" t="s">
        <v>560</v>
      </c>
      <c r="M144" t="s">
        <v>561</v>
      </c>
      <c r="N144" t="s">
        <v>502</v>
      </c>
      <c r="O144" t="s">
        <v>503</v>
      </c>
      <c r="P144">
        <v>9998</v>
      </c>
      <c r="Q144" t="s">
        <v>446</v>
      </c>
      <c r="R144" s="44">
        <v>423891</v>
      </c>
      <c r="S144">
        <v>0</v>
      </c>
      <c r="T144">
        <v>0</v>
      </c>
      <c r="U144" s="44">
        <v>70246.720000000001</v>
      </c>
      <c r="V144">
        <v>0</v>
      </c>
      <c r="W144" s="44">
        <v>35123.360000000001</v>
      </c>
      <c r="X144" s="44">
        <v>69745.320000000007</v>
      </c>
      <c r="Y144">
        <v>0</v>
      </c>
      <c r="Z144" s="44">
        <v>34120.559999999998</v>
      </c>
      <c r="AA144" s="44">
        <v>67338.679999999993</v>
      </c>
      <c r="AB144" s="44">
        <v>33117.82</v>
      </c>
      <c r="AC144">
        <v>0</v>
      </c>
      <c r="AD144" s="44">
        <v>67606.100000000006</v>
      </c>
      <c r="AE144" s="44">
        <v>377298.56</v>
      </c>
      <c r="AG144" s="49"/>
    </row>
    <row r="145" spans="1:33" x14ac:dyDescent="0.25">
      <c r="A145">
        <v>2022</v>
      </c>
      <c r="B145">
        <v>7117</v>
      </c>
      <c r="C145" t="s">
        <v>368</v>
      </c>
      <c r="D145">
        <v>12</v>
      </c>
      <c r="E145" t="s">
        <v>510</v>
      </c>
      <c r="F145">
        <v>0</v>
      </c>
      <c r="G145" t="s">
        <v>498</v>
      </c>
      <c r="H145">
        <v>0</v>
      </c>
      <c r="I145" t="s">
        <v>498</v>
      </c>
      <c r="J145">
        <v>9</v>
      </c>
      <c r="K145" t="s">
        <v>520</v>
      </c>
      <c r="L145" s="26" t="s">
        <v>560</v>
      </c>
      <c r="M145" t="s">
        <v>561</v>
      </c>
      <c r="N145" t="s">
        <v>512</v>
      </c>
      <c r="O145" t="s">
        <v>513</v>
      </c>
      <c r="P145">
        <v>1955</v>
      </c>
      <c r="Q145" t="s">
        <v>419</v>
      </c>
      <c r="R145" s="44">
        <v>35123.360000000001</v>
      </c>
      <c r="S145">
        <v>0</v>
      </c>
      <c r="T145" s="44">
        <v>35123.360000000001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 s="44">
        <v>35123.360000000001</v>
      </c>
      <c r="AG145" s="49"/>
    </row>
    <row r="146" spans="1:33" x14ac:dyDescent="0.25">
      <c r="A146">
        <v>2022</v>
      </c>
      <c r="B146">
        <v>7117</v>
      </c>
      <c r="C146" t="s">
        <v>368</v>
      </c>
      <c r="D146">
        <v>13</v>
      </c>
      <c r="E146" t="s">
        <v>521</v>
      </c>
      <c r="F146">
        <v>0</v>
      </c>
      <c r="G146" t="s">
        <v>498</v>
      </c>
      <c r="H146">
        <v>0</v>
      </c>
      <c r="I146" t="s">
        <v>498</v>
      </c>
      <c r="J146">
        <v>1</v>
      </c>
      <c r="K146" t="s">
        <v>522</v>
      </c>
      <c r="L146" s="26" t="s">
        <v>560</v>
      </c>
      <c r="M146" t="s">
        <v>561</v>
      </c>
      <c r="N146" t="s">
        <v>502</v>
      </c>
      <c r="O146" t="s">
        <v>503</v>
      </c>
      <c r="P146">
        <v>9998</v>
      </c>
      <c r="Q146" t="s">
        <v>446</v>
      </c>
      <c r="R146" s="44">
        <v>65265</v>
      </c>
      <c r="S146">
        <v>0</v>
      </c>
      <c r="T146">
        <v>0</v>
      </c>
      <c r="U146" s="44">
        <v>10207.86</v>
      </c>
      <c r="V146">
        <v>0</v>
      </c>
      <c r="W146" s="44">
        <v>4908.68</v>
      </c>
      <c r="X146" s="44">
        <v>11332.22</v>
      </c>
      <c r="Y146">
        <v>0</v>
      </c>
      <c r="Z146" s="44">
        <v>6423.54</v>
      </c>
      <c r="AA146" s="44">
        <v>10802.28</v>
      </c>
      <c r="AB146" s="44">
        <v>5685.14</v>
      </c>
      <c r="AC146">
        <v>0</v>
      </c>
      <c r="AD146" s="44">
        <v>11370.28</v>
      </c>
      <c r="AE146" s="44">
        <v>60730</v>
      </c>
      <c r="AG146" s="49"/>
    </row>
    <row r="147" spans="1:33" x14ac:dyDescent="0.25">
      <c r="A147">
        <v>2022</v>
      </c>
      <c r="B147">
        <v>7117</v>
      </c>
      <c r="C147" t="s">
        <v>368</v>
      </c>
      <c r="D147">
        <v>13</v>
      </c>
      <c r="E147" t="s">
        <v>521</v>
      </c>
      <c r="F147">
        <v>0</v>
      </c>
      <c r="G147" t="s">
        <v>498</v>
      </c>
      <c r="H147">
        <v>0</v>
      </c>
      <c r="I147" t="s">
        <v>498</v>
      </c>
      <c r="J147">
        <v>1</v>
      </c>
      <c r="K147" t="s">
        <v>522</v>
      </c>
      <c r="L147" s="26" t="s">
        <v>560</v>
      </c>
      <c r="M147" t="s">
        <v>561</v>
      </c>
      <c r="N147" t="s">
        <v>512</v>
      </c>
      <c r="O147" t="s">
        <v>513</v>
      </c>
      <c r="P147">
        <v>1955</v>
      </c>
      <c r="Q147" t="s">
        <v>419</v>
      </c>
      <c r="R147" s="44">
        <v>5299.18</v>
      </c>
      <c r="S147">
        <v>0</v>
      </c>
      <c r="T147" s="44">
        <v>5299.18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 s="44">
        <v>5299.18</v>
      </c>
      <c r="AG147" s="49"/>
    </row>
    <row r="148" spans="1:33" x14ac:dyDescent="0.25">
      <c r="A148">
        <v>2022</v>
      </c>
      <c r="B148">
        <v>7117</v>
      </c>
      <c r="C148" t="s">
        <v>368</v>
      </c>
      <c r="D148">
        <v>14</v>
      </c>
      <c r="E148" t="s">
        <v>523</v>
      </c>
      <c r="F148">
        <v>0</v>
      </c>
      <c r="G148" t="s">
        <v>498</v>
      </c>
      <c r="H148">
        <v>0</v>
      </c>
      <c r="I148" t="s">
        <v>498</v>
      </c>
      <c r="J148">
        <v>1</v>
      </c>
      <c r="K148" t="s">
        <v>524</v>
      </c>
      <c r="L148" s="26" t="s">
        <v>560</v>
      </c>
      <c r="M148" t="s">
        <v>561</v>
      </c>
      <c r="N148" t="s">
        <v>502</v>
      </c>
      <c r="O148" t="s">
        <v>503</v>
      </c>
      <c r="P148">
        <v>9998</v>
      </c>
      <c r="Q148" t="s">
        <v>446</v>
      </c>
      <c r="R148" s="44">
        <v>53962</v>
      </c>
      <c r="S148">
        <v>0</v>
      </c>
      <c r="T148">
        <v>0</v>
      </c>
      <c r="U148" s="44">
        <v>8993.7199999999993</v>
      </c>
      <c r="V148">
        <v>0</v>
      </c>
      <c r="W148" s="44">
        <v>4496.8599999999997</v>
      </c>
      <c r="X148" s="44">
        <v>8993.7199999999993</v>
      </c>
      <c r="Y148">
        <v>0</v>
      </c>
      <c r="Z148" s="44">
        <v>4496.8599999999997</v>
      </c>
      <c r="AA148" s="44">
        <v>8539.32</v>
      </c>
      <c r="AB148" s="44">
        <v>4319.3599999999997</v>
      </c>
      <c r="AC148">
        <v>0</v>
      </c>
      <c r="AD148" s="44">
        <v>8922.7199999999993</v>
      </c>
      <c r="AE148" s="44">
        <v>48762.559999999998</v>
      </c>
      <c r="AG148" s="49"/>
    </row>
    <row r="149" spans="1:33" x14ac:dyDescent="0.25">
      <c r="A149">
        <v>2022</v>
      </c>
      <c r="B149">
        <v>7117</v>
      </c>
      <c r="C149" t="s">
        <v>368</v>
      </c>
      <c r="D149">
        <v>14</v>
      </c>
      <c r="E149" t="s">
        <v>523</v>
      </c>
      <c r="F149">
        <v>0</v>
      </c>
      <c r="G149" t="s">
        <v>498</v>
      </c>
      <c r="H149">
        <v>0</v>
      </c>
      <c r="I149" t="s">
        <v>498</v>
      </c>
      <c r="J149">
        <v>1</v>
      </c>
      <c r="K149" t="s">
        <v>524</v>
      </c>
      <c r="L149" s="26" t="s">
        <v>560</v>
      </c>
      <c r="M149" t="s">
        <v>561</v>
      </c>
      <c r="N149" t="s">
        <v>512</v>
      </c>
      <c r="O149" t="s">
        <v>513</v>
      </c>
      <c r="P149">
        <v>1955</v>
      </c>
      <c r="Q149" t="s">
        <v>419</v>
      </c>
      <c r="R149" s="44">
        <v>5121.66</v>
      </c>
      <c r="S149">
        <v>0</v>
      </c>
      <c r="T149" s="44">
        <v>5121.66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 s="44">
        <v>5121.66</v>
      </c>
      <c r="AG149" s="49"/>
    </row>
    <row r="150" spans="1:33" x14ac:dyDescent="0.25">
      <c r="A150">
        <v>2022</v>
      </c>
      <c r="B150">
        <v>7117</v>
      </c>
      <c r="C150" t="s">
        <v>368</v>
      </c>
      <c r="D150">
        <v>14</v>
      </c>
      <c r="E150" t="s">
        <v>523</v>
      </c>
      <c r="F150">
        <v>0</v>
      </c>
      <c r="G150" t="s">
        <v>498</v>
      </c>
      <c r="H150">
        <v>0</v>
      </c>
      <c r="I150" t="s">
        <v>498</v>
      </c>
      <c r="J150">
        <v>2</v>
      </c>
      <c r="K150" t="s">
        <v>525</v>
      </c>
      <c r="L150" s="26" t="s">
        <v>560</v>
      </c>
      <c r="M150" t="s">
        <v>561</v>
      </c>
      <c r="N150" t="s">
        <v>526</v>
      </c>
      <c r="O150" t="s">
        <v>527</v>
      </c>
      <c r="P150">
        <v>1955</v>
      </c>
      <c r="Q150" t="s">
        <v>419</v>
      </c>
      <c r="R150" s="44">
        <v>95880</v>
      </c>
      <c r="S150">
        <v>0</v>
      </c>
      <c r="T150" s="44">
        <v>6181.76</v>
      </c>
      <c r="U150" s="44">
        <v>11227.52</v>
      </c>
      <c r="V150">
        <v>0</v>
      </c>
      <c r="W150" s="44">
        <v>6607.76</v>
      </c>
      <c r="X150" s="44">
        <v>11831.02</v>
      </c>
      <c r="Y150">
        <v>0</v>
      </c>
      <c r="Z150" s="44">
        <v>5837.41</v>
      </c>
      <c r="AA150" s="44">
        <v>11674.82</v>
      </c>
      <c r="AB150" s="44">
        <v>5837.41</v>
      </c>
      <c r="AC150">
        <v>0</v>
      </c>
      <c r="AD150" s="44">
        <v>11674.82</v>
      </c>
      <c r="AE150" s="44">
        <v>70872.52</v>
      </c>
      <c r="AG150" s="49"/>
    </row>
    <row r="151" spans="1:33" x14ac:dyDescent="0.25">
      <c r="A151">
        <v>2022</v>
      </c>
      <c r="B151">
        <v>7117</v>
      </c>
      <c r="C151" t="s">
        <v>368</v>
      </c>
      <c r="D151">
        <v>14</v>
      </c>
      <c r="E151" t="s">
        <v>523</v>
      </c>
      <c r="F151">
        <v>0</v>
      </c>
      <c r="G151" t="s">
        <v>498</v>
      </c>
      <c r="H151">
        <v>0</v>
      </c>
      <c r="I151" t="s">
        <v>498</v>
      </c>
      <c r="J151">
        <v>3</v>
      </c>
      <c r="K151" t="s">
        <v>528</v>
      </c>
      <c r="L151" s="26" t="s">
        <v>560</v>
      </c>
      <c r="M151" t="s">
        <v>561</v>
      </c>
      <c r="N151" t="s">
        <v>502</v>
      </c>
      <c r="O151" t="s">
        <v>503</v>
      </c>
      <c r="P151">
        <v>1955</v>
      </c>
      <c r="Q151" t="s">
        <v>419</v>
      </c>
      <c r="R151" s="44">
        <v>7498</v>
      </c>
      <c r="S151">
        <v>0</v>
      </c>
      <c r="T151">
        <v>0</v>
      </c>
      <c r="U151" s="44">
        <v>1249.5999999999999</v>
      </c>
      <c r="V151">
        <v>0</v>
      </c>
      <c r="W151">
        <v>624.79999999999995</v>
      </c>
      <c r="X151" s="44">
        <v>1249.5999999999999</v>
      </c>
      <c r="Y151">
        <v>0</v>
      </c>
      <c r="Z151">
        <v>624.79999999999995</v>
      </c>
      <c r="AA151" s="44">
        <v>1249.5999999999999</v>
      </c>
      <c r="AB151">
        <v>624.79999999999995</v>
      </c>
      <c r="AC151">
        <v>0</v>
      </c>
      <c r="AD151" s="44">
        <v>1249.5999999999999</v>
      </c>
      <c r="AE151" s="44">
        <v>6872.8</v>
      </c>
      <c r="AG151" s="49"/>
    </row>
    <row r="152" spans="1:33" x14ac:dyDescent="0.25">
      <c r="A152">
        <v>2022</v>
      </c>
      <c r="B152">
        <v>7117</v>
      </c>
      <c r="C152" t="s">
        <v>368</v>
      </c>
      <c r="D152">
        <v>14</v>
      </c>
      <c r="E152" t="s">
        <v>523</v>
      </c>
      <c r="F152">
        <v>0</v>
      </c>
      <c r="G152" t="s">
        <v>498</v>
      </c>
      <c r="H152">
        <v>0</v>
      </c>
      <c r="I152" t="s">
        <v>498</v>
      </c>
      <c r="J152">
        <v>4</v>
      </c>
      <c r="K152" t="s">
        <v>529</v>
      </c>
      <c r="L152" s="26" t="s">
        <v>560</v>
      </c>
      <c r="M152" t="s">
        <v>561</v>
      </c>
      <c r="N152" t="s">
        <v>526</v>
      </c>
      <c r="O152" t="s">
        <v>527</v>
      </c>
      <c r="P152">
        <v>1955</v>
      </c>
      <c r="Q152" t="s">
        <v>419</v>
      </c>
      <c r="R152" s="44">
        <v>83355</v>
      </c>
      <c r="S152">
        <v>0</v>
      </c>
      <c r="T152" s="44">
        <v>6808.9</v>
      </c>
      <c r="U152" s="44">
        <v>13617.8</v>
      </c>
      <c r="V152">
        <v>0</v>
      </c>
      <c r="W152" s="44">
        <v>6808.9</v>
      </c>
      <c r="X152" s="44">
        <v>13617.8</v>
      </c>
      <c r="Y152">
        <v>0</v>
      </c>
      <c r="Z152" s="44">
        <v>6311.9</v>
      </c>
      <c r="AA152" s="44">
        <v>11629.8</v>
      </c>
      <c r="AB152" s="44">
        <v>6382.9</v>
      </c>
      <c r="AC152">
        <v>0</v>
      </c>
      <c r="AD152" s="44">
        <v>12055.8</v>
      </c>
      <c r="AE152" s="44">
        <v>77233.8</v>
      </c>
      <c r="AG152" s="49"/>
    </row>
    <row r="153" spans="1:33" x14ac:dyDescent="0.25">
      <c r="A153">
        <v>2022</v>
      </c>
      <c r="B153">
        <v>7117</v>
      </c>
      <c r="C153" t="s">
        <v>368</v>
      </c>
      <c r="D153">
        <v>15</v>
      </c>
      <c r="E153" t="s">
        <v>530</v>
      </c>
      <c r="F153">
        <v>0</v>
      </c>
      <c r="G153" t="s">
        <v>498</v>
      </c>
      <c r="H153">
        <v>0</v>
      </c>
      <c r="I153" t="s">
        <v>498</v>
      </c>
      <c r="J153">
        <v>1</v>
      </c>
      <c r="K153" t="s">
        <v>531</v>
      </c>
      <c r="L153" s="26" t="s">
        <v>560</v>
      </c>
      <c r="M153" t="s">
        <v>561</v>
      </c>
      <c r="N153" t="s">
        <v>512</v>
      </c>
      <c r="O153" t="s">
        <v>513</v>
      </c>
      <c r="P153">
        <v>1955</v>
      </c>
      <c r="Q153" t="s">
        <v>419</v>
      </c>
      <c r="R153" s="44">
        <v>231210</v>
      </c>
      <c r="S153">
        <v>0</v>
      </c>
      <c r="T153" s="44">
        <v>15632.25</v>
      </c>
      <c r="U153" s="44">
        <v>33778.1</v>
      </c>
      <c r="V153">
        <v>0</v>
      </c>
      <c r="W153" s="44">
        <v>17821.240000000002</v>
      </c>
      <c r="X153" s="44">
        <v>35642.480000000003</v>
      </c>
      <c r="Y153">
        <v>0</v>
      </c>
      <c r="Z153" s="44">
        <v>17821.240000000002</v>
      </c>
      <c r="AA153" s="44">
        <v>35642.480000000003</v>
      </c>
      <c r="AB153" s="44">
        <v>17821.240000000002</v>
      </c>
      <c r="AC153">
        <v>0</v>
      </c>
      <c r="AD153" s="44">
        <v>35642.480000000003</v>
      </c>
      <c r="AE153" s="44">
        <v>209801.51</v>
      </c>
      <c r="AG153" s="49"/>
    </row>
    <row r="154" spans="1:33" x14ac:dyDescent="0.25">
      <c r="A154">
        <v>2022</v>
      </c>
      <c r="B154">
        <v>7117</v>
      </c>
      <c r="C154" t="s">
        <v>368</v>
      </c>
      <c r="D154">
        <v>15</v>
      </c>
      <c r="E154" t="s">
        <v>530</v>
      </c>
      <c r="F154">
        <v>0</v>
      </c>
      <c r="G154" t="s">
        <v>498</v>
      </c>
      <c r="H154">
        <v>0</v>
      </c>
      <c r="I154" t="s">
        <v>498</v>
      </c>
      <c r="J154">
        <v>2</v>
      </c>
      <c r="K154" t="s">
        <v>532</v>
      </c>
      <c r="L154" s="26" t="s">
        <v>560</v>
      </c>
      <c r="M154" t="s">
        <v>561</v>
      </c>
      <c r="N154" t="s">
        <v>502</v>
      </c>
      <c r="O154" t="s">
        <v>503</v>
      </c>
      <c r="P154">
        <v>9998</v>
      </c>
      <c r="Q154" t="s">
        <v>446</v>
      </c>
      <c r="R154" s="44">
        <v>65803</v>
      </c>
      <c r="S154">
        <v>0</v>
      </c>
      <c r="T154">
        <v>0</v>
      </c>
      <c r="U154" s="44">
        <v>10508</v>
      </c>
      <c r="V154">
        <v>0</v>
      </c>
      <c r="W154" s="44">
        <v>5254</v>
      </c>
      <c r="X154" s="44">
        <v>10508</v>
      </c>
      <c r="Y154">
        <v>0</v>
      </c>
      <c r="Z154" s="44">
        <v>5254</v>
      </c>
      <c r="AA154" s="44">
        <v>10508</v>
      </c>
      <c r="AB154" s="44">
        <v>4792.5</v>
      </c>
      <c r="AC154">
        <v>0</v>
      </c>
      <c r="AD154" s="44">
        <v>9585</v>
      </c>
      <c r="AE154" s="44">
        <v>56409.5</v>
      </c>
      <c r="AG154" s="49"/>
    </row>
    <row r="155" spans="1:33" x14ac:dyDescent="0.25">
      <c r="A155">
        <v>2022</v>
      </c>
      <c r="B155">
        <v>7117</v>
      </c>
      <c r="C155" t="s">
        <v>368</v>
      </c>
      <c r="D155">
        <v>15</v>
      </c>
      <c r="E155" t="s">
        <v>530</v>
      </c>
      <c r="F155">
        <v>0</v>
      </c>
      <c r="G155" t="s">
        <v>498</v>
      </c>
      <c r="H155">
        <v>0</v>
      </c>
      <c r="I155" t="s">
        <v>498</v>
      </c>
      <c r="J155">
        <v>2</v>
      </c>
      <c r="K155" t="s">
        <v>532</v>
      </c>
      <c r="L155" s="26" t="s">
        <v>560</v>
      </c>
      <c r="M155" t="s">
        <v>561</v>
      </c>
      <c r="N155" t="s">
        <v>512</v>
      </c>
      <c r="O155" t="s">
        <v>513</v>
      </c>
      <c r="P155">
        <v>1955</v>
      </c>
      <c r="Q155" t="s">
        <v>419</v>
      </c>
      <c r="R155" s="44">
        <v>5254</v>
      </c>
      <c r="S155">
        <v>0</v>
      </c>
      <c r="T155" s="44">
        <v>5254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 s="44">
        <v>5254</v>
      </c>
      <c r="AG155" s="49"/>
    </row>
    <row r="156" spans="1:33" x14ac:dyDescent="0.25">
      <c r="A156">
        <v>2022</v>
      </c>
      <c r="B156">
        <v>7117</v>
      </c>
      <c r="C156" t="s">
        <v>368</v>
      </c>
      <c r="D156">
        <v>16</v>
      </c>
      <c r="E156" t="s">
        <v>533</v>
      </c>
      <c r="F156">
        <v>0</v>
      </c>
      <c r="G156" t="s">
        <v>498</v>
      </c>
      <c r="H156">
        <v>0</v>
      </c>
      <c r="I156" t="s">
        <v>498</v>
      </c>
      <c r="J156">
        <v>1</v>
      </c>
      <c r="K156" t="s">
        <v>534</v>
      </c>
      <c r="L156" s="26" t="s">
        <v>560</v>
      </c>
      <c r="M156" t="s">
        <v>561</v>
      </c>
      <c r="N156" t="s">
        <v>502</v>
      </c>
      <c r="O156" t="s">
        <v>503</v>
      </c>
      <c r="P156">
        <v>9998</v>
      </c>
      <c r="Q156" t="s">
        <v>446</v>
      </c>
      <c r="R156" s="44">
        <v>37062</v>
      </c>
      <c r="S156">
        <v>0</v>
      </c>
      <c r="T156">
        <v>0</v>
      </c>
      <c r="U156" s="44">
        <v>5112</v>
      </c>
      <c r="V156">
        <v>0</v>
      </c>
      <c r="W156" s="44">
        <v>3124</v>
      </c>
      <c r="X156" s="44">
        <v>6248</v>
      </c>
      <c r="Y156">
        <v>0</v>
      </c>
      <c r="Z156" s="44">
        <v>3124</v>
      </c>
      <c r="AA156" s="44">
        <v>7384</v>
      </c>
      <c r="AB156" s="44">
        <v>3692</v>
      </c>
      <c r="AC156">
        <v>0</v>
      </c>
      <c r="AD156" s="44">
        <v>7384</v>
      </c>
      <c r="AE156" s="44">
        <v>36068</v>
      </c>
      <c r="AG156" s="49"/>
    </row>
    <row r="157" spans="1:33" x14ac:dyDescent="0.25">
      <c r="A157">
        <v>2022</v>
      </c>
      <c r="B157">
        <v>7117</v>
      </c>
      <c r="C157" t="s">
        <v>368</v>
      </c>
      <c r="D157">
        <v>16</v>
      </c>
      <c r="E157" t="s">
        <v>533</v>
      </c>
      <c r="F157">
        <v>0</v>
      </c>
      <c r="G157" t="s">
        <v>498</v>
      </c>
      <c r="H157">
        <v>0</v>
      </c>
      <c r="I157" t="s">
        <v>498</v>
      </c>
      <c r="J157">
        <v>1</v>
      </c>
      <c r="K157" t="s">
        <v>534</v>
      </c>
      <c r="L157" s="26" t="s">
        <v>560</v>
      </c>
      <c r="M157" t="s">
        <v>561</v>
      </c>
      <c r="N157" t="s">
        <v>512</v>
      </c>
      <c r="O157" t="s">
        <v>513</v>
      </c>
      <c r="P157">
        <v>1955</v>
      </c>
      <c r="Q157" t="s">
        <v>419</v>
      </c>
      <c r="R157" s="44">
        <v>2556</v>
      </c>
      <c r="S157">
        <v>0</v>
      </c>
      <c r="T157" s="44">
        <v>2556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 s="44">
        <v>2556</v>
      </c>
      <c r="AG157" s="49"/>
    </row>
    <row r="158" spans="1:33" x14ac:dyDescent="0.25">
      <c r="A158">
        <v>2022</v>
      </c>
      <c r="B158">
        <v>7117</v>
      </c>
      <c r="C158" t="s">
        <v>368</v>
      </c>
      <c r="D158">
        <v>1</v>
      </c>
      <c r="E158" t="s">
        <v>497</v>
      </c>
      <c r="F158">
        <v>0</v>
      </c>
      <c r="G158" t="s">
        <v>498</v>
      </c>
      <c r="H158">
        <v>0</v>
      </c>
      <c r="I158" t="s">
        <v>498</v>
      </c>
      <c r="J158">
        <v>1</v>
      </c>
      <c r="K158" t="s">
        <v>499</v>
      </c>
      <c r="L158" s="26" t="s">
        <v>562</v>
      </c>
      <c r="M158" t="s">
        <v>563</v>
      </c>
      <c r="N158" t="s">
        <v>502</v>
      </c>
      <c r="O158" t="s">
        <v>503</v>
      </c>
      <c r="P158">
        <v>1955</v>
      </c>
      <c r="Q158" t="s">
        <v>419</v>
      </c>
      <c r="R158" s="44">
        <v>207266</v>
      </c>
      <c r="S158">
        <v>0</v>
      </c>
      <c r="T158" s="44">
        <v>10669.66</v>
      </c>
      <c r="U158" s="44">
        <v>21531.32</v>
      </c>
      <c r="V158">
        <v>0</v>
      </c>
      <c r="W158" s="44">
        <v>10861.66</v>
      </c>
      <c r="X158" s="44">
        <v>21723.32</v>
      </c>
      <c r="Y158">
        <v>0</v>
      </c>
      <c r="Z158" s="44">
        <v>10693.66</v>
      </c>
      <c r="AA158" s="44">
        <v>21268.52</v>
      </c>
      <c r="AB158" s="44">
        <v>10574.86</v>
      </c>
      <c r="AC158">
        <v>0</v>
      </c>
      <c r="AD158" s="44">
        <v>22721.72</v>
      </c>
      <c r="AE158" s="44">
        <v>130044.72</v>
      </c>
      <c r="AG158" s="49"/>
    </row>
    <row r="159" spans="1:33" x14ac:dyDescent="0.25">
      <c r="A159">
        <v>2022</v>
      </c>
      <c r="B159">
        <v>7117</v>
      </c>
      <c r="C159" t="s">
        <v>368</v>
      </c>
      <c r="D159">
        <v>1</v>
      </c>
      <c r="E159" t="s">
        <v>497</v>
      </c>
      <c r="F159">
        <v>0</v>
      </c>
      <c r="G159" t="s">
        <v>498</v>
      </c>
      <c r="H159">
        <v>0</v>
      </c>
      <c r="I159" t="s">
        <v>498</v>
      </c>
      <c r="J159">
        <v>3</v>
      </c>
      <c r="K159" t="s">
        <v>504</v>
      </c>
      <c r="L159" s="26" t="s">
        <v>562</v>
      </c>
      <c r="M159" t="s">
        <v>563</v>
      </c>
      <c r="N159" t="s">
        <v>502</v>
      </c>
      <c r="O159" t="s">
        <v>503</v>
      </c>
      <c r="P159">
        <v>1955</v>
      </c>
      <c r="Q159" t="s">
        <v>419</v>
      </c>
      <c r="R159" s="44">
        <v>136853</v>
      </c>
      <c r="S159">
        <v>0</v>
      </c>
      <c r="T159" s="44">
        <v>8072.08</v>
      </c>
      <c r="U159" s="44">
        <v>15990.35</v>
      </c>
      <c r="V159">
        <v>0</v>
      </c>
      <c r="W159" s="44">
        <v>7804.27</v>
      </c>
      <c r="X159" s="44">
        <v>15210.14</v>
      </c>
      <c r="Y159">
        <v>0</v>
      </c>
      <c r="Z159" s="44">
        <v>7498.27</v>
      </c>
      <c r="AA159" s="44">
        <v>15332.54</v>
      </c>
      <c r="AB159" s="44">
        <v>7714.27</v>
      </c>
      <c r="AC159">
        <v>0</v>
      </c>
      <c r="AD159" s="44">
        <v>15428.54</v>
      </c>
      <c r="AE159" s="44">
        <v>93050.46</v>
      </c>
      <c r="AG159" s="49"/>
    </row>
    <row r="160" spans="1:33" x14ac:dyDescent="0.25">
      <c r="A160">
        <v>2022</v>
      </c>
      <c r="B160">
        <v>7117</v>
      </c>
      <c r="C160" t="s">
        <v>368</v>
      </c>
      <c r="D160">
        <v>1</v>
      </c>
      <c r="E160" t="s">
        <v>497</v>
      </c>
      <c r="F160">
        <v>0</v>
      </c>
      <c r="G160" t="s">
        <v>498</v>
      </c>
      <c r="H160">
        <v>0</v>
      </c>
      <c r="I160" t="s">
        <v>498</v>
      </c>
      <c r="J160">
        <v>4</v>
      </c>
      <c r="K160" t="s">
        <v>505</v>
      </c>
      <c r="L160" s="26" t="s">
        <v>562</v>
      </c>
      <c r="M160" t="s">
        <v>563</v>
      </c>
      <c r="N160" t="s">
        <v>502</v>
      </c>
      <c r="O160" t="s">
        <v>503</v>
      </c>
      <c r="P160">
        <v>1955</v>
      </c>
      <c r="Q160" t="s">
        <v>419</v>
      </c>
      <c r="R160" s="44">
        <v>154745</v>
      </c>
      <c r="S160">
        <v>0</v>
      </c>
      <c r="T160" s="44">
        <v>11128.06</v>
      </c>
      <c r="U160" s="44">
        <v>22670.7</v>
      </c>
      <c r="V160">
        <v>0</v>
      </c>
      <c r="W160" s="44">
        <v>11584.35</v>
      </c>
      <c r="X160" s="44">
        <v>23089.09</v>
      </c>
      <c r="Y160">
        <v>0</v>
      </c>
      <c r="Z160" s="44">
        <v>11671.74</v>
      </c>
      <c r="AA160" s="44">
        <v>23248.639999999999</v>
      </c>
      <c r="AB160" s="44">
        <v>11373.81</v>
      </c>
      <c r="AC160">
        <v>0</v>
      </c>
      <c r="AD160" s="44">
        <v>22721.52</v>
      </c>
      <c r="AE160" s="44">
        <v>137487.91</v>
      </c>
      <c r="AG160" s="49"/>
    </row>
    <row r="161" spans="1:33" x14ac:dyDescent="0.25">
      <c r="A161">
        <v>2022</v>
      </c>
      <c r="B161">
        <v>7117</v>
      </c>
      <c r="C161" t="s">
        <v>368</v>
      </c>
      <c r="D161">
        <v>1</v>
      </c>
      <c r="E161" t="s">
        <v>497</v>
      </c>
      <c r="F161">
        <v>0</v>
      </c>
      <c r="G161" t="s">
        <v>498</v>
      </c>
      <c r="H161">
        <v>0</v>
      </c>
      <c r="I161" t="s">
        <v>498</v>
      </c>
      <c r="J161">
        <v>4</v>
      </c>
      <c r="K161" t="s">
        <v>505</v>
      </c>
      <c r="L161" s="26" t="s">
        <v>562</v>
      </c>
      <c r="M161" t="s">
        <v>563</v>
      </c>
      <c r="N161" t="s">
        <v>512</v>
      </c>
      <c r="O161" t="s">
        <v>513</v>
      </c>
      <c r="P161">
        <v>1955</v>
      </c>
      <c r="Q161" t="s">
        <v>419</v>
      </c>
      <c r="R161" s="44">
        <v>16211</v>
      </c>
      <c r="S161">
        <v>0</v>
      </c>
      <c r="T161">
        <v>850.78</v>
      </c>
      <c r="U161" s="44">
        <v>1701.56</v>
      </c>
      <c r="V161">
        <v>0</v>
      </c>
      <c r="W161">
        <v>922.78</v>
      </c>
      <c r="X161" s="44">
        <v>1756.98</v>
      </c>
      <c r="Y161">
        <v>0</v>
      </c>
      <c r="Z161">
        <v>892.78</v>
      </c>
      <c r="AA161" s="44">
        <v>1966.14</v>
      </c>
      <c r="AB161">
        <v>972.49</v>
      </c>
      <c r="AC161">
        <v>0</v>
      </c>
      <c r="AD161" s="44">
        <v>2088.38</v>
      </c>
      <c r="AE161" s="44">
        <v>11151.89</v>
      </c>
      <c r="AG161" s="49"/>
    </row>
    <row r="162" spans="1:33" x14ac:dyDescent="0.25">
      <c r="A162">
        <v>2022</v>
      </c>
      <c r="B162">
        <v>7117</v>
      </c>
      <c r="C162" t="s">
        <v>368</v>
      </c>
      <c r="D162">
        <v>1</v>
      </c>
      <c r="E162" t="s">
        <v>497</v>
      </c>
      <c r="F162">
        <v>0</v>
      </c>
      <c r="G162" t="s">
        <v>498</v>
      </c>
      <c r="H162">
        <v>0</v>
      </c>
      <c r="I162" t="s">
        <v>498</v>
      </c>
      <c r="J162">
        <v>5</v>
      </c>
      <c r="K162" t="s">
        <v>506</v>
      </c>
      <c r="L162" s="26" t="s">
        <v>562</v>
      </c>
      <c r="M162" t="s">
        <v>563</v>
      </c>
      <c r="N162" t="s">
        <v>502</v>
      </c>
      <c r="O162" t="s">
        <v>503</v>
      </c>
      <c r="P162">
        <v>1955</v>
      </c>
      <c r="Q162" t="s">
        <v>419</v>
      </c>
      <c r="R162" s="44">
        <v>54949</v>
      </c>
      <c r="S162">
        <v>0</v>
      </c>
      <c r="T162" s="44">
        <v>4032.99</v>
      </c>
      <c r="U162" s="44">
        <v>8065.98</v>
      </c>
      <c r="V162">
        <v>0</v>
      </c>
      <c r="W162" s="44">
        <v>4072.59</v>
      </c>
      <c r="X162" s="44">
        <v>8292.7800000000007</v>
      </c>
      <c r="Y162">
        <v>0</v>
      </c>
      <c r="Z162" s="44">
        <v>3898.59</v>
      </c>
      <c r="AA162" s="44">
        <v>8253.18</v>
      </c>
      <c r="AB162" s="44">
        <v>4274.1899999999996</v>
      </c>
      <c r="AC162">
        <v>0</v>
      </c>
      <c r="AD162" s="44">
        <v>8601.18</v>
      </c>
      <c r="AE162" s="44">
        <v>49491.48</v>
      </c>
      <c r="AG162" s="49"/>
    </row>
    <row r="163" spans="1:33" x14ac:dyDescent="0.25">
      <c r="A163">
        <v>2022</v>
      </c>
      <c r="B163">
        <v>7117</v>
      </c>
      <c r="C163" t="s">
        <v>368</v>
      </c>
      <c r="D163">
        <v>1</v>
      </c>
      <c r="E163" t="s">
        <v>497</v>
      </c>
      <c r="F163">
        <v>0</v>
      </c>
      <c r="G163" t="s">
        <v>498</v>
      </c>
      <c r="H163">
        <v>0</v>
      </c>
      <c r="I163" t="s">
        <v>498</v>
      </c>
      <c r="J163">
        <v>6</v>
      </c>
      <c r="K163" t="s">
        <v>507</v>
      </c>
      <c r="L163" s="26" t="s">
        <v>562</v>
      </c>
      <c r="M163" t="s">
        <v>563</v>
      </c>
      <c r="N163" t="s">
        <v>502</v>
      </c>
      <c r="O163" t="s">
        <v>503</v>
      </c>
      <c r="P163">
        <v>1955</v>
      </c>
      <c r="Q163" t="s">
        <v>419</v>
      </c>
      <c r="R163" s="44">
        <v>11520</v>
      </c>
      <c r="S163">
        <v>0</v>
      </c>
      <c r="T163">
        <v>825.6</v>
      </c>
      <c r="U163" s="44">
        <v>1675.2</v>
      </c>
      <c r="V163">
        <v>0</v>
      </c>
      <c r="W163">
        <v>849.6</v>
      </c>
      <c r="X163" s="44">
        <v>1699.2</v>
      </c>
      <c r="Y163">
        <v>0</v>
      </c>
      <c r="Z163">
        <v>827.2</v>
      </c>
      <c r="AA163" s="44">
        <v>1699.2</v>
      </c>
      <c r="AB163">
        <v>849.6</v>
      </c>
      <c r="AC163">
        <v>0</v>
      </c>
      <c r="AD163" s="44">
        <v>1699.2</v>
      </c>
      <c r="AE163" s="44">
        <v>10124.799999999999</v>
      </c>
      <c r="AG163" s="49"/>
    </row>
    <row r="164" spans="1:33" x14ac:dyDescent="0.25">
      <c r="A164">
        <v>2022</v>
      </c>
      <c r="B164">
        <v>7117</v>
      </c>
      <c r="C164" t="s">
        <v>368</v>
      </c>
      <c r="D164">
        <v>11</v>
      </c>
      <c r="E164" t="s">
        <v>508</v>
      </c>
      <c r="F164">
        <v>0</v>
      </c>
      <c r="G164" t="s">
        <v>498</v>
      </c>
      <c r="H164">
        <v>0</v>
      </c>
      <c r="I164" t="s">
        <v>498</v>
      </c>
      <c r="J164">
        <v>1</v>
      </c>
      <c r="K164" t="s">
        <v>509</v>
      </c>
      <c r="L164" s="26" t="s">
        <v>562</v>
      </c>
      <c r="M164" t="s">
        <v>563</v>
      </c>
      <c r="N164" t="s">
        <v>502</v>
      </c>
      <c r="O164" t="s">
        <v>503</v>
      </c>
      <c r="P164">
        <v>1955</v>
      </c>
      <c r="Q164" t="s">
        <v>419</v>
      </c>
      <c r="R164" s="44">
        <v>35118</v>
      </c>
      <c r="S164">
        <v>0</v>
      </c>
      <c r="T164" s="44">
        <v>2381.6799999999998</v>
      </c>
      <c r="U164" s="44">
        <v>5555.36</v>
      </c>
      <c r="V164">
        <v>0</v>
      </c>
      <c r="W164" s="44">
        <v>2987.68</v>
      </c>
      <c r="X164" s="44">
        <v>5475.34</v>
      </c>
      <c r="Y164">
        <v>0</v>
      </c>
      <c r="Z164" s="44">
        <v>2749.64</v>
      </c>
      <c r="AA164" s="44">
        <v>5842.48</v>
      </c>
      <c r="AB164" s="44">
        <v>2896.04</v>
      </c>
      <c r="AC164">
        <v>0</v>
      </c>
      <c r="AD164" s="44">
        <v>5859.28</v>
      </c>
      <c r="AE164" s="44">
        <v>33747.5</v>
      </c>
      <c r="AG164" s="49"/>
    </row>
    <row r="165" spans="1:33" x14ac:dyDescent="0.25">
      <c r="A165">
        <v>2022</v>
      </c>
      <c r="B165">
        <v>7117</v>
      </c>
      <c r="C165" t="s">
        <v>368</v>
      </c>
      <c r="D165">
        <v>12</v>
      </c>
      <c r="E165" t="s">
        <v>510</v>
      </c>
      <c r="F165">
        <v>0</v>
      </c>
      <c r="G165" t="s">
        <v>498</v>
      </c>
      <c r="H165">
        <v>0</v>
      </c>
      <c r="I165" t="s">
        <v>498</v>
      </c>
      <c r="J165">
        <v>2</v>
      </c>
      <c r="K165" t="s">
        <v>511</v>
      </c>
      <c r="L165" s="26" t="s">
        <v>562</v>
      </c>
      <c r="M165" t="s">
        <v>563</v>
      </c>
      <c r="N165" t="s">
        <v>502</v>
      </c>
      <c r="O165" t="s">
        <v>503</v>
      </c>
      <c r="P165">
        <v>1955</v>
      </c>
      <c r="Q165" t="s">
        <v>419</v>
      </c>
      <c r="R165" s="44">
        <v>163688</v>
      </c>
      <c r="S165">
        <v>0</v>
      </c>
      <c r="T165" s="44">
        <v>13027.56</v>
      </c>
      <c r="U165" s="44">
        <v>26462.14</v>
      </c>
      <c r="V165">
        <v>0</v>
      </c>
      <c r="W165" s="44">
        <v>12867.52</v>
      </c>
      <c r="X165" s="44">
        <v>25038.400000000001</v>
      </c>
      <c r="Y165">
        <v>0</v>
      </c>
      <c r="Z165" s="44">
        <v>12392.66</v>
      </c>
      <c r="AA165" s="44">
        <v>24285.45</v>
      </c>
      <c r="AB165" s="44">
        <v>12131.33</v>
      </c>
      <c r="AC165">
        <v>0</v>
      </c>
      <c r="AD165" s="44">
        <v>24528.38</v>
      </c>
      <c r="AE165" s="44">
        <v>150733.44</v>
      </c>
      <c r="AG165" s="49"/>
    </row>
    <row r="166" spans="1:33" x14ac:dyDescent="0.25">
      <c r="A166">
        <v>2022</v>
      </c>
      <c r="B166">
        <v>7117</v>
      </c>
      <c r="C166" t="s">
        <v>368</v>
      </c>
      <c r="D166">
        <v>12</v>
      </c>
      <c r="E166" t="s">
        <v>510</v>
      </c>
      <c r="F166">
        <v>0</v>
      </c>
      <c r="G166" t="s">
        <v>498</v>
      </c>
      <c r="H166">
        <v>0</v>
      </c>
      <c r="I166" t="s">
        <v>498</v>
      </c>
      <c r="J166">
        <v>2</v>
      </c>
      <c r="K166" t="s">
        <v>511</v>
      </c>
      <c r="L166" s="26" t="s">
        <v>562</v>
      </c>
      <c r="M166" t="s">
        <v>563</v>
      </c>
      <c r="N166" t="s">
        <v>512</v>
      </c>
      <c r="O166" t="s">
        <v>513</v>
      </c>
      <c r="P166">
        <v>1955</v>
      </c>
      <c r="Q166" t="s">
        <v>419</v>
      </c>
      <c r="R166" s="44">
        <v>141318</v>
      </c>
      <c r="S166">
        <v>0</v>
      </c>
      <c r="T166" s="44">
        <v>11168.13</v>
      </c>
      <c r="U166" s="44">
        <v>22346.240000000002</v>
      </c>
      <c r="V166">
        <v>0</v>
      </c>
      <c r="W166" s="44">
        <v>11560.21</v>
      </c>
      <c r="X166" s="44">
        <v>23062.32</v>
      </c>
      <c r="Y166">
        <v>0</v>
      </c>
      <c r="Z166" s="44">
        <v>11411.84</v>
      </c>
      <c r="AA166" s="44">
        <v>23983.29</v>
      </c>
      <c r="AB166" s="44">
        <v>11510.89</v>
      </c>
      <c r="AC166">
        <v>0</v>
      </c>
      <c r="AD166" s="44">
        <v>22922.85</v>
      </c>
      <c r="AE166" s="44">
        <v>137965.76999999999</v>
      </c>
      <c r="AG166" s="49"/>
    </row>
    <row r="167" spans="1:33" x14ac:dyDescent="0.25">
      <c r="A167">
        <v>2022</v>
      </c>
      <c r="B167">
        <v>7117</v>
      </c>
      <c r="C167" t="s">
        <v>368</v>
      </c>
      <c r="D167">
        <v>12</v>
      </c>
      <c r="E167" t="s">
        <v>510</v>
      </c>
      <c r="F167">
        <v>0</v>
      </c>
      <c r="G167" t="s">
        <v>498</v>
      </c>
      <c r="H167">
        <v>0</v>
      </c>
      <c r="I167" t="s">
        <v>498</v>
      </c>
      <c r="J167">
        <v>3</v>
      </c>
      <c r="K167" t="s">
        <v>514</v>
      </c>
      <c r="L167" s="26" t="s">
        <v>562</v>
      </c>
      <c r="M167" t="s">
        <v>563</v>
      </c>
      <c r="N167" t="s">
        <v>512</v>
      </c>
      <c r="O167" t="s">
        <v>513</v>
      </c>
      <c r="P167">
        <v>1955</v>
      </c>
      <c r="Q167" t="s">
        <v>419</v>
      </c>
      <c r="R167" s="44">
        <v>44821</v>
      </c>
      <c r="S167">
        <v>0</v>
      </c>
      <c r="T167" s="44">
        <v>3689.75</v>
      </c>
      <c r="U167" s="44">
        <v>7211.5</v>
      </c>
      <c r="V167">
        <v>0</v>
      </c>
      <c r="W167" s="44">
        <v>3542.73</v>
      </c>
      <c r="X167" s="44">
        <v>6917.46</v>
      </c>
      <c r="Y167">
        <v>0</v>
      </c>
      <c r="Z167" s="44">
        <v>3458.73</v>
      </c>
      <c r="AA167" s="44">
        <v>6865.26</v>
      </c>
      <c r="AB167" s="44">
        <v>3358.61</v>
      </c>
      <c r="AC167">
        <v>0</v>
      </c>
      <c r="AD167" s="44">
        <v>6885.22</v>
      </c>
      <c r="AE167" s="44">
        <v>41929.26</v>
      </c>
      <c r="AG167" s="49"/>
    </row>
    <row r="168" spans="1:33" x14ac:dyDescent="0.25">
      <c r="A168">
        <v>2022</v>
      </c>
      <c r="B168">
        <v>7117</v>
      </c>
      <c r="C168" t="s">
        <v>368</v>
      </c>
      <c r="D168">
        <v>12</v>
      </c>
      <c r="E168" t="s">
        <v>510</v>
      </c>
      <c r="F168">
        <v>0</v>
      </c>
      <c r="G168" t="s">
        <v>498</v>
      </c>
      <c r="H168">
        <v>0</v>
      </c>
      <c r="I168" t="s">
        <v>498</v>
      </c>
      <c r="J168">
        <v>4</v>
      </c>
      <c r="K168" t="s">
        <v>515</v>
      </c>
      <c r="L168" s="26" t="s">
        <v>562</v>
      </c>
      <c r="M168" t="s">
        <v>563</v>
      </c>
      <c r="N168" t="s">
        <v>502</v>
      </c>
      <c r="O168" t="s">
        <v>503</v>
      </c>
      <c r="P168">
        <v>9998</v>
      </c>
      <c r="Q168" t="s">
        <v>446</v>
      </c>
      <c r="R168" s="44">
        <v>23607</v>
      </c>
      <c r="S168">
        <v>0</v>
      </c>
      <c r="T168">
        <v>0</v>
      </c>
      <c r="U168" s="44">
        <v>3266.26</v>
      </c>
      <c r="V168">
        <v>0</v>
      </c>
      <c r="W168" s="44">
        <v>1693.13</v>
      </c>
      <c r="X168" s="44">
        <v>3381.62</v>
      </c>
      <c r="Y168">
        <v>0</v>
      </c>
      <c r="Z168" s="44">
        <v>1697.11</v>
      </c>
      <c r="AA168" s="44">
        <v>3478.82</v>
      </c>
      <c r="AB168" s="44">
        <v>1714.51</v>
      </c>
      <c r="AC168">
        <v>0</v>
      </c>
      <c r="AD168" s="44">
        <v>3429.02</v>
      </c>
      <c r="AE168" s="44">
        <v>18660.47</v>
      </c>
      <c r="AG168" s="49"/>
    </row>
    <row r="169" spans="1:33" x14ac:dyDescent="0.25">
      <c r="A169">
        <v>2022</v>
      </c>
      <c r="B169">
        <v>7117</v>
      </c>
      <c r="C169" t="s">
        <v>368</v>
      </c>
      <c r="D169">
        <v>12</v>
      </c>
      <c r="E169" t="s">
        <v>510</v>
      </c>
      <c r="F169">
        <v>0</v>
      </c>
      <c r="G169" t="s">
        <v>498</v>
      </c>
      <c r="H169">
        <v>0</v>
      </c>
      <c r="I169" t="s">
        <v>498</v>
      </c>
      <c r="J169">
        <v>4</v>
      </c>
      <c r="K169" t="s">
        <v>515</v>
      </c>
      <c r="L169" s="26" t="s">
        <v>562</v>
      </c>
      <c r="M169" t="s">
        <v>563</v>
      </c>
      <c r="N169" t="s">
        <v>512</v>
      </c>
      <c r="O169" t="s">
        <v>513</v>
      </c>
      <c r="P169">
        <v>1955</v>
      </c>
      <c r="Q169" t="s">
        <v>419</v>
      </c>
      <c r="R169" s="44">
        <v>1633.13</v>
      </c>
      <c r="S169">
        <v>0</v>
      </c>
      <c r="T169" s="44">
        <v>1633.13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 s="44">
        <v>1633.13</v>
      </c>
      <c r="AG169" s="49"/>
    </row>
    <row r="170" spans="1:33" x14ac:dyDescent="0.25">
      <c r="A170">
        <v>2022</v>
      </c>
      <c r="B170">
        <v>7117</v>
      </c>
      <c r="C170" t="s">
        <v>368</v>
      </c>
      <c r="D170">
        <v>12</v>
      </c>
      <c r="E170" t="s">
        <v>510</v>
      </c>
      <c r="F170">
        <v>0</v>
      </c>
      <c r="G170" t="s">
        <v>498</v>
      </c>
      <c r="H170">
        <v>0</v>
      </c>
      <c r="I170" t="s">
        <v>498</v>
      </c>
      <c r="J170">
        <v>5</v>
      </c>
      <c r="K170" t="s">
        <v>516</v>
      </c>
      <c r="L170" s="26" t="s">
        <v>562</v>
      </c>
      <c r="M170" t="s">
        <v>563</v>
      </c>
      <c r="N170" t="s">
        <v>502</v>
      </c>
      <c r="O170" t="s">
        <v>503</v>
      </c>
      <c r="P170">
        <v>9998</v>
      </c>
      <c r="Q170" t="s">
        <v>446</v>
      </c>
      <c r="R170" s="44">
        <v>26766</v>
      </c>
      <c r="S170">
        <v>0</v>
      </c>
      <c r="T170">
        <v>0</v>
      </c>
      <c r="U170" s="44">
        <v>4586.12</v>
      </c>
      <c r="V170">
        <v>0</v>
      </c>
      <c r="W170" s="44">
        <v>2293.06</v>
      </c>
      <c r="X170" s="44">
        <v>4630.92</v>
      </c>
      <c r="Y170">
        <v>0</v>
      </c>
      <c r="Z170" s="44">
        <v>2443.06</v>
      </c>
      <c r="AA170" s="44">
        <v>4848.93</v>
      </c>
      <c r="AB170" s="44">
        <v>2511.0700000000002</v>
      </c>
      <c r="AC170">
        <v>0</v>
      </c>
      <c r="AD170" s="44">
        <v>5022.1400000000003</v>
      </c>
      <c r="AE170" s="44">
        <v>26335.3</v>
      </c>
      <c r="AG170" s="49"/>
    </row>
    <row r="171" spans="1:33" x14ac:dyDescent="0.25">
      <c r="A171">
        <v>2022</v>
      </c>
      <c r="B171">
        <v>7117</v>
      </c>
      <c r="C171" t="s">
        <v>368</v>
      </c>
      <c r="D171">
        <v>12</v>
      </c>
      <c r="E171" t="s">
        <v>510</v>
      </c>
      <c r="F171">
        <v>0</v>
      </c>
      <c r="G171" t="s">
        <v>498</v>
      </c>
      <c r="H171">
        <v>0</v>
      </c>
      <c r="I171" t="s">
        <v>498</v>
      </c>
      <c r="J171">
        <v>5</v>
      </c>
      <c r="K171" t="s">
        <v>516</v>
      </c>
      <c r="L171" s="26" t="s">
        <v>562</v>
      </c>
      <c r="M171" t="s">
        <v>563</v>
      </c>
      <c r="N171" t="s">
        <v>512</v>
      </c>
      <c r="O171" t="s">
        <v>513</v>
      </c>
      <c r="P171">
        <v>1955</v>
      </c>
      <c r="Q171" t="s">
        <v>419</v>
      </c>
      <c r="R171" s="44">
        <v>2293.06</v>
      </c>
      <c r="S171">
        <v>0</v>
      </c>
      <c r="T171" s="44">
        <v>2293.06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 s="44">
        <v>2293.06</v>
      </c>
      <c r="AG171" s="49"/>
    </row>
    <row r="172" spans="1:33" x14ac:dyDescent="0.25">
      <c r="A172">
        <v>2022</v>
      </c>
      <c r="B172">
        <v>7117</v>
      </c>
      <c r="C172" t="s">
        <v>368</v>
      </c>
      <c r="D172">
        <v>12</v>
      </c>
      <c r="E172" t="s">
        <v>510</v>
      </c>
      <c r="F172">
        <v>0</v>
      </c>
      <c r="G172" t="s">
        <v>498</v>
      </c>
      <c r="H172">
        <v>0</v>
      </c>
      <c r="I172" t="s">
        <v>498</v>
      </c>
      <c r="J172">
        <v>6</v>
      </c>
      <c r="K172" t="s">
        <v>517</v>
      </c>
      <c r="L172" s="26" t="s">
        <v>562</v>
      </c>
      <c r="M172" t="s">
        <v>563</v>
      </c>
      <c r="N172" t="s">
        <v>502</v>
      </c>
      <c r="O172" t="s">
        <v>503</v>
      </c>
      <c r="P172">
        <v>9998</v>
      </c>
      <c r="Q172" t="s">
        <v>446</v>
      </c>
      <c r="R172" s="44">
        <v>31277</v>
      </c>
      <c r="S172">
        <v>0</v>
      </c>
      <c r="T172">
        <v>0</v>
      </c>
      <c r="U172" s="44">
        <v>4271.7</v>
      </c>
      <c r="V172">
        <v>0</v>
      </c>
      <c r="W172" s="44">
        <v>2363.4</v>
      </c>
      <c r="X172" s="44">
        <v>4663.8</v>
      </c>
      <c r="Y172">
        <v>0</v>
      </c>
      <c r="Z172" s="44">
        <v>2646</v>
      </c>
      <c r="AA172" s="44">
        <v>5892</v>
      </c>
      <c r="AB172" s="44">
        <v>3204</v>
      </c>
      <c r="AC172">
        <v>0</v>
      </c>
      <c r="AD172" s="44">
        <v>6312</v>
      </c>
      <c r="AE172" s="44">
        <v>29352.9</v>
      </c>
      <c r="AG172" s="49"/>
    </row>
    <row r="173" spans="1:33" x14ac:dyDescent="0.25">
      <c r="A173">
        <v>2022</v>
      </c>
      <c r="B173">
        <v>7117</v>
      </c>
      <c r="C173" t="s">
        <v>368</v>
      </c>
      <c r="D173">
        <v>12</v>
      </c>
      <c r="E173" t="s">
        <v>510</v>
      </c>
      <c r="F173">
        <v>0</v>
      </c>
      <c r="G173" t="s">
        <v>498</v>
      </c>
      <c r="H173">
        <v>0</v>
      </c>
      <c r="I173" t="s">
        <v>498</v>
      </c>
      <c r="J173">
        <v>6</v>
      </c>
      <c r="K173" t="s">
        <v>517</v>
      </c>
      <c r="L173" s="26" t="s">
        <v>562</v>
      </c>
      <c r="M173" t="s">
        <v>563</v>
      </c>
      <c r="N173" t="s">
        <v>512</v>
      </c>
      <c r="O173" t="s">
        <v>513</v>
      </c>
      <c r="P173">
        <v>1955</v>
      </c>
      <c r="Q173" t="s">
        <v>419</v>
      </c>
      <c r="R173" s="44">
        <v>2078.4</v>
      </c>
      <c r="S173">
        <v>0</v>
      </c>
      <c r="T173" s="44">
        <v>2078.4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 s="44">
        <v>2078.4</v>
      </c>
      <c r="AG173" s="49"/>
    </row>
    <row r="174" spans="1:33" x14ac:dyDescent="0.25">
      <c r="A174">
        <v>2022</v>
      </c>
      <c r="B174">
        <v>7117</v>
      </c>
      <c r="C174" t="s">
        <v>368</v>
      </c>
      <c r="D174">
        <v>12</v>
      </c>
      <c r="E174" t="s">
        <v>510</v>
      </c>
      <c r="F174">
        <v>0</v>
      </c>
      <c r="G174" t="s">
        <v>498</v>
      </c>
      <c r="H174">
        <v>0</v>
      </c>
      <c r="I174" t="s">
        <v>498</v>
      </c>
      <c r="J174">
        <v>7</v>
      </c>
      <c r="K174" t="s">
        <v>518</v>
      </c>
      <c r="L174" s="26" t="s">
        <v>562</v>
      </c>
      <c r="M174" t="s">
        <v>563</v>
      </c>
      <c r="N174" t="s">
        <v>502</v>
      </c>
      <c r="O174" t="s">
        <v>503</v>
      </c>
      <c r="P174">
        <v>1955</v>
      </c>
      <c r="Q174" t="s">
        <v>419</v>
      </c>
      <c r="R174" s="44">
        <v>32177</v>
      </c>
      <c r="S174">
        <v>0</v>
      </c>
      <c r="T174" s="44">
        <v>2658.53</v>
      </c>
      <c r="U174" s="44">
        <v>4628.2299999999996</v>
      </c>
      <c r="V174">
        <v>0</v>
      </c>
      <c r="W174" s="44">
        <v>2300.94</v>
      </c>
      <c r="X174" s="44">
        <v>4777.22</v>
      </c>
      <c r="Y174">
        <v>0</v>
      </c>
      <c r="Z174" s="44">
        <v>2464.96</v>
      </c>
      <c r="AA174" s="44">
        <v>4811.92</v>
      </c>
      <c r="AB174" s="44">
        <v>2387.9499999999998</v>
      </c>
      <c r="AC174">
        <v>0</v>
      </c>
      <c r="AD174" s="44">
        <v>4885.96</v>
      </c>
      <c r="AE174" s="44">
        <v>28915.71</v>
      </c>
      <c r="AG174" s="49"/>
    </row>
    <row r="175" spans="1:33" x14ac:dyDescent="0.25">
      <c r="A175">
        <v>2022</v>
      </c>
      <c r="B175">
        <v>7117</v>
      </c>
      <c r="C175" t="s">
        <v>368</v>
      </c>
      <c r="D175">
        <v>12</v>
      </c>
      <c r="E175" t="s">
        <v>510</v>
      </c>
      <c r="F175">
        <v>0</v>
      </c>
      <c r="G175" t="s">
        <v>498</v>
      </c>
      <c r="H175">
        <v>0</v>
      </c>
      <c r="I175" t="s">
        <v>498</v>
      </c>
      <c r="J175">
        <v>8</v>
      </c>
      <c r="K175" t="s">
        <v>519</v>
      </c>
      <c r="L175" s="26" t="s">
        <v>562</v>
      </c>
      <c r="M175" t="s">
        <v>563</v>
      </c>
      <c r="N175" t="s">
        <v>502</v>
      </c>
      <c r="O175" t="s">
        <v>503</v>
      </c>
      <c r="P175">
        <v>9998</v>
      </c>
      <c r="Q175" t="s">
        <v>446</v>
      </c>
      <c r="R175" s="44">
        <v>6373</v>
      </c>
      <c r="S175">
        <v>0</v>
      </c>
      <c r="T175">
        <v>0</v>
      </c>
      <c r="U175" s="44">
        <v>1268.08</v>
      </c>
      <c r="V175">
        <v>0</v>
      </c>
      <c r="W175">
        <v>634.04</v>
      </c>
      <c r="X175" s="44">
        <v>1124.08</v>
      </c>
      <c r="Y175">
        <v>0</v>
      </c>
      <c r="Z175">
        <v>490.04</v>
      </c>
      <c r="AA175">
        <v>980.08</v>
      </c>
      <c r="AB175">
        <v>0</v>
      </c>
      <c r="AC175">
        <v>490.04</v>
      </c>
      <c r="AD175">
        <v>980.08</v>
      </c>
      <c r="AE175" s="44">
        <v>5966.44</v>
      </c>
      <c r="AG175" s="49"/>
    </row>
    <row r="176" spans="1:33" x14ac:dyDescent="0.25">
      <c r="A176">
        <v>2022</v>
      </c>
      <c r="B176">
        <v>7117</v>
      </c>
      <c r="C176" t="s">
        <v>368</v>
      </c>
      <c r="D176">
        <v>12</v>
      </c>
      <c r="E176" t="s">
        <v>510</v>
      </c>
      <c r="F176">
        <v>0</v>
      </c>
      <c r="G176" t="s">
        <v>498</v>
      </c>
      <c r="H176">
        <v>0</v>
      </c>
      <c r="I176" t="s">
        <v>498</v>
      </c>
      <c r="J176">
        <v>8</v>
      </c>
      <c r="K176" t="s">
        <v>519</v>
      </c>
      <c r="L176" s="26" t="s">
        <v>562</v>
      </c>
      <c r="M176" t="s">
        <v>563</v>
      </c>
      <c r="N176" t="s">
        <v>512</v>
      </c>
      <c r="O176" t="s">
        <v>513</v>
      </c>
      <c r="P176">
        <v>1955</v>
      </c>
      <c r="Q176" t="s">
        <v>419</v>
      </c>
      <c r="R176">
        <v>406.04</v>
      </c>
      <c r="S176">
        <v>0</v>
      </c>
      <c r="T176">
        <v>406.04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406.04</v>
      </c>
      <c r="AG176" s="49"/>
    </row>
    <row r="177" spans="1:33" x14ac:dyDescent="0.25">
      <c r="A177">
        <v>2022</v>
      </c>
      <c r="B177">
        <v>7117</v>
      </c>
      <c r="C177" t="s">
        <v>368</v>
      </c>
      <c r="D177">
        <v>12</v>
      </c>
      <c r="E177" t="s">
        <v>510</v>
      </c>
      <c r="F177">
        <v>0</v>
      </c>
      <c r="G177" t="s">
        <v>498</v>
      </c>
      <c r="H177">
        <v>0</v>
      </c>
      <c r="I177" t="s">
        <v>498</v>
      </c>
      <c r="J177">
        <v>9</v>
      </c>
      <c r="K177" t="s">
        <v>520</v>
      </c>
      <c r="L177" s="26" t="s">
        <v>562</v>
      </c>
      <c r="M177" t="s">
        <v>563</v>
      </c>
      <c r="N177" t="s">
        <v>502</v>
      </c>
      <c r="O177" t="s">
        <v>503</v>
      </c>
      <c r="P177">
        <v>9998</v>
      </c>
      <c r="Q177" t="s">
        <v>446</v>
      </c>
      <c r="R177" s="44">
        <v>71644</v>
      </c>
      <c r="S177">
        <v>0</v>
      </c>
      <c r="T177">
        <v>0</v>
      </c>
      <c r="U177" s="44">
        <v>11872.56</v>
      </c>
      <c r="V177">
        <v>0</v>
      </c>
      <c r="W177" s="44">
        <v>5936.28</v>
      </c>
      <c r="X177" s="44">
        <v>11787.82</v>
      </c>
      <c r="Y177">
        <v>0</v>
      </c>
      <c r="Z177" s="44">
        <v>5766.8</v>
      </c>
      <c r="AA177" s="44">
        <v>11381.08</v>
      </c>
      <c r="AB177" s="44">
        <v>5597.34</v>
      </c>
      <c r="AC177">
        <v>0</v>
      </c>
      <c r="AD177" s="44">
        <v>11426.29</v>
      </c>
      <c r="AE177" s="44">
        <v>63768.17</v>
      </c>
      <c r="AG177" s="49"/>
    </row>
    <row r="178" spans="1:33" x14ac:dyDescent="0.25">
      <c r="A178">
        <v>2022</v>
      </c>
      <c r="B178">
        <v>7117</v>
      </c>
      <c r="C178" t="s">
        <v>368</v>
      </c>
      <c r="D178">
        <v>12</v>
      </c>
      <c r="E178" t="s">
        <v>510</v>
      </c>
      <c r="F178">
        <v>0</v>
      </c>
      <c r="G178" t="s">
        <v>498</v>
      </c>
      <c r="H178">
        <v>0</v>
      </c>
      <c r="I178" t="s">
        <v>498</v>
      </c>
      <c r="J178">
        <v>9</v>
      </c>
      <c r="K178" t="s">
        <v>520</v>
      </c>
      <c r="L178" s="26" t="s">
        <v>562</v>
      </c>
      <c r="M178" t="s">
        <v>563</v>
      </c>
      <c r="N178" t="s">
        <v>512</v>
      </c>
      <c r="O178" t="s">
        <v>513</v>
      </c>
      <c r="P178">
        <v>1955</v>
      </c>
      <c r="Q178" t="s">
        <v>419</v>
      </c>
      <c r="R178" s="44">
        <v>5936.28</v>
      </c>
      <c r="S178">
        <v>0</v>
      </c>
      <c r="T178" s="44">
        <v>5936.28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 s="44">
        <v>5936.28</v>
      </c>
      <c r="AG178" s="49"/>
    </row>
    <row r="179" spans="1:33" x14ac:dyDescent="0.25">
      <c r="A179">
        <v>2022</v>
      </c>
      <c r="B179">
        <v>7117</v>
      </c>
      <c r="C179" t="s">
        <v>368</v>
      </c>
      <c r="D179">
        <v>13</v>
      </c>
      <c r="E179" t="s">
        <v>521</v>
      </c>
      <c r="F179">
        <v>0</v>
      </c>
      <c r="G179" t="s">
        <v>498</v>
      </c>
      <c r="H179">
        <v>0</v>
      </c>
      <c r="I179" t="s">
        <v>498</v>
      </c>
      <c r="J179">
        <v>1</v>
      </c>
      <c r="K179" t="s">
        <v>522</v>
      </c>
      <c r="L179" s="26" t="s">
        <v>562</v>
      </c>
      <c r="M179" t="s">
        <v>563</v>
      </c>
      <c r="N179" t="s">
        <v>502</v>
      </c>
      <c r="O179" t="s">
        <v>503</v>
      </c>
      <c r="P179">
        <v>9998</v>
      </c>
      <c r="Q179" t="s">
        <v>446</v>
      </c>
      <c r="R179" s="44">
        <v>11031</v>
      </c>
      <c r="S179">
        <v>0</v>
      </c>
      <c r="T179">
        <v>0</v>
      </c>
      <c r="U179" s="44">
        <v>1725.28</v>
      </c>
      <c r="V179">
        <v>0</v>
      </c>
      <c r="W179">
        <v>829.64</v>
      </c>
      <c r="X179" s="44">
        <v>1915.32</v>
      </c>
      <c r="Y179">
        <v>0</v>
      </c>
      <c r="Z179" s="44">
        <v>1085.68</v>
      </c>
      <c r="AA179" s="44">
        <v>1825.76</v>
      </c>
      <c r="AB179">
        <v>960.88</v>
      </c>
      <c r="AC179">
        <v>0</v>
      </c>
      <c r="AD179" s="44">
        <v>1921.76</v>
      </c>
      <c r="AE179" s="44">
        <v>10264.32</v>
      </c>
      <c r="AG179" s="49"/>
    </row>
    <row r="180" spans="1:33" x14ac:dyDescent="0.25">
      <c r="A180">
        <v>2022</v>
      </c>
      <c r="B180">
        <v>7117</v>
      </c>
      <c r="C180" t="s">
        <v>368</v>
      </c>
      <c r="D180">
        <v>13</v>
      </c>
      <c r="E180" t="s">
        <v>521</v>
      </c>
      <c r="F180">
        <v>0</v>
      </c>
      <c r="G180" t="s">
        <v>498</v>
      </c>
      <c r="H180">
        <v>0</v>
      </c>
      <c r="I180" t="s">
        <v>498</v>
      </c>
      <c r="J180">
        <v>1</v>
      </c>
      <c r="K180" t="s">
        <v>522</v>
      </c>
      <c r="L180" s="26" t="s">
        <v>562</v>
      </c>
      <c r="M180" t="s">
        <v>563</v>
      </c>
      <c r="N180" t="s">
        <v>512</v>
      </c>
      <c r="O180" t="s">
        <v>513</v>
      </c>
      <c r="P180">
        <v>1955</v>
      </c>
      <c r="Q180" t="s">
        <v>419</v>
      </c>
      <c r="R180">
        <v>895.64</v>
      </c>
      <c r="S180">
        <v>0</v>
      </c>
      <c r="T180">
        <v>895.64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895.64</v>
      </c>
      <c r="AG180" s="49"/>
    </row>
    <row r="181" spans="1:33" x14ac:dyDescent="0.25">
      <c r="A181">
        <v>2022</v>
      </c>
      <c r="B181">
        <v>7117</v>
      </c>
      <c r="C181" t="s">
        <v>368</v>
      </c>
      <c r="D181">
        <v>14</v>
      </c>
      <c r="E181" t="s">
        <v>523</v>
      </c>
      <c r="F181">
        <v>0</v>
      </c>
      <c r="G181" t="s">
        <v>498</v>
      </c>
      <c r="H181">
        <v>0</v>
      </c>
      <c r="I181" t="s">
        <v>498</v>
      </c>
      <c r="J181">
        <v>1</v>
      </c>
      <c r="K181" t="s">
        <v>524</v>
      </c>
      <c r="L181" s="26" t="s">
        <v>562</v>
      </c>
      <c r="M181" t="s">
        <v>563</v>
      </c>
      <c r="N181" t="s">
        <v>502</v>
      </c>
      <c r="O181" t="s">
        <v>503</v>
      </c>
      <c r="P181">
        <v>9998</v>
      </c>
      <c r="Q181" t="s">
        <v>446</v>
      </c>
      <c r="R181" s="44">
        <v>9120</v>
      </c>
      <c r="S181">
        <v>0</v>
      </c>
      <c r="T181">
        <v>0</v>
      </c>
      <c r="U181" s="44">
        <v>1520.08</v>
      </c>
      <c r="V181">
        <v>0</v>
      </c>
      <c r="W181">
        <v>760.04</v>
      </c>
      <c r="X181" s="44">
        <v>1520.08</v>
      </c>
      <c r="Y181">
        <v>0</v>
      </c>
      <c r="Z181">
        <v>760.04</v>
      </c>
      <c r="AA181" s="44">
        <v>1443.28</v>
      </c>
      <c r="AB181">
        <v>730.04</v>
      </c>
      <c r="AC181">
        <v>0</v>
      </c>
      <c r="AD181" s="44">
        <v>1508.08</v>
      </c>
      <c r="AE181" s="44">
        <v>8241.64</v>
      </c>
      <c r="AG181" s="49"/>
    </row>
    <row r="182" spans="1:33" x14ac:dyDescent="0.25">
      <c r="A182">
        <v>2022</v>
      </c>
      <c r="B182">
        <v>7117</v>
      </c>
      <c r="C182" t="s">
        <v>368</v>
      </c>
      <c r="D182">
        <v>14</v>
      </c>
      <c r="E182" t="s">
        <v>523</v>
      </c>
      <c r="F182">
        <v>0</v>
      </c>
      <c r="G182" t="s">
        <v>498</v>
      </c>
      <c r="H182">
        <v>0</v>
      </c>
      <c r="I182" t="s">
        <v>498</v>
      </c>
      <c r="J182">
        <v>1</v>
      </c>
      <c r="K182" t="s">
        <v>524</v>
      </c>
      <c r="L182" s="26" t="s">
        <v>562</v>
      </c>
      <c r="M182" t="s">
        <v>563</v>
      </c>
      <c r="N182" t="s">
        <v>512</v>
      </c>
      <c r="O182" t="s">
        <v>513</v>
      </c>
      <c r="P182">
        <v>1955</v>
      </c>
      <c r="Q182" t="s">
        <v>419</v>
      </c>
      <c r="R182">
        <v>865.64</v>
      </c>
      <c r="S182">
        <v>0</v>
      </c>
      <c r="T182">
        <v>865.64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865.64</v>
      </c>
      <c r="AG182" s="49"/>
    </row>
    <row r="183" spans="1:33" x14ac:dyDescent="0.25">
      <c r="A183">
        <v>2022</v>
      </c>
      <c r="B183">
        <v>7117</v>
      </c>
      <c r="C183" t="s">
        <v>368</v>
      </c>
      <c r="D183">
        <v>14</v>
      </c>
      <c r="E183" t="s">
        <v>523</v>
      </c>
      <c r="F183">
        <v>0</v>
      </c>
      <c r="G183" t="s">
        <v>498</v>
      </c>
      <c r="H183">
        <v>0</v>
      </c>
      <c r="I183" t="s">
        <v>498</v>
      </c>
      <c r="J183">
        <v>2</v>
      </c>
      <c r="K183" t="s">
        <v>525</v>
      </c>
      <c r="L183" s="26" t="s">
        <v>562</v>
      </c>
      <c r="M183" t="s">
        <v>563</v>
      </c>
      <c r="N183" t="s">
        <v>526</v>
      </c>
      <c r="O183" t="s">
        <v>527</v>
      </c>
      <c r="P183">
        <v>1955</v>
      </c>
      <c r="Q183" t="s">
        <v>419</v>
      </c>
      <c r="R183" s="44">
        <v>16205</v>
      </c>
      <c r="S183">
        <v>0</v>
      </c>
      <c r="T183" s="44">
        <v>1049.75</v>
      </c>
      <c r="U183" s="44">
        <v>1907.5</v>
      </c>
      <c r="V183">
        <v>0</v>
      </c>
      <c r="W183" s="44">
        <v>1121.75</v>
      </c>
      <c r="X183" s="44">
        <v>2009.5</v>
      </c>
      <c r="Y183">
        <v>0</v>
      </c>
      <c r="Z183">
        <v>991.55</v>
      </c>
      <c r="AA183" s="44">
        <v>1983.1</v>
      </c>
      <c r="AB183">
        <v>991.55</v>
      </c>
      <c r="AC183">
        <v>0</v>
      </c>
      <c r="AD183" s="44">
        <v>1983.1</v>
      </c>
      <c r="AE183" s="44">
        <v>12037.8</v>
      </c>
      <c r="AG183" s="49"/>
    </row>
    <row r="184" spans="1:33" x14ac:dyDescent="0.25">
      <c r="A184">
        <v>2022</v>
      </c>
      <c r="B184">
        <v>7117</v>
      </c>
      <c r="C184" t="s">
        <v>368</v>
      </c>
      <c r="D184">
        <v>14</v>
      </c>
      <c r="E184" t="s">
        <v>523</v>
      </c>
      <c r="F184">
        <v>0</v>
      </c>
      <c r="G184" t="s">
        <v>498</v>
      </c>
      <c r="H184">
        <v>0</v>
      </c>
      <c r="I184" t="s">
        <v>498</v>
      </c>
      <c r="J184">
        <v>3</v>
      </c>
      <c r="K184" t="s">
        <v>528</v>
      </c>
      <c r="L184" s="26" t="s">
        <v>562</v>
      </c>
      <c r="M184" t="s">
        <v>563</v>
      </c>
      <c r="N184" t="s">
        <v>502</v>
      </c>
      <c r="O184" t="s">
        <v>503</v>
      </c>
      <c r="P184">
        <v>1955</v>
      </c>
      <c r="Q184" t="s">
        <v>419</v>
      </c>
      <c r="R184" s="44">
        <v>1267</v>
      </c>
      <c r="S184">
        <v>0</v>
      </c>
      <c r="T184">
        <v>0</v>
      </c>
      <c r="U184">
        <v>211.2</v>
      </c>
      <c r="V184">
        <v>0</v>
      </c>
      <c r="W184">
        <v>105.6</v>
      </c>
      <c r="X184">
        <v>211.2</v>
      </c>
      <c r="Y184">
        <v>0</v>
      </c>
      <c r="Z184">
        <v>105.6</v>
      </c>
      <c r="AA184">
        <v>211.2</v>
      </c>
      <c r="AB184">
        <v>105.6</v>
      </c>
      <c r="AC184">
        <v>0</v>
      </c>
      <c r="AD184">
        <v>211.2</v>
      </c>
      <c r="AE184" s="44">
        <v>1161.5999999999999</v>
      </c>
      <c r="AG184" s="49"/>
    </row>
    <row r="185" spans="1:33" x14ac:dyDescent="0.25">
      <c r="A185">
        <v>2022</v>
      </c>
      <c r="B185">
        <v>7117</v>
      </c>
      <c r="C185" t="s">
        <v>368</v>
      </c>
      <c r="D185">
        <v>14</v>
      </c>
      <c r="E185" t="s">
        <v>523</v>
      </c>
      <c r="F185">
        <v>0</v>
      </c>
      <c r="G185" t="s">
        <v>498</v>
      </c>
      <c r="H185">
        <v>0</v>
      </c>
      <c r="I185" t="s">
        <v>498</v>
      </c>
      <c r="J185">
        <v>4</v>
      </c>
      <c r="K185" t="s">
        <v>529</v>
      </c>
      <c r="L185" s="26" t="s">
        <v>562</v>
      </c>
      <c r="M185" t="s">
        <v>563</v>
      </c>
      <c r="N185" t="s">
        <v>526</v>
      </c>
      <c r="O185" t="s">
        <v>527</v>
      </c>
      <c r="P185">
        <v>1955</v>
      </c>
      <c r="Q185" t="s">
        <v>419</v>
      </c>
      <c r="R185" s="44">
        <v>14088</v>
      </c>
      <c r="S185">
        <v>0</v>
      </c>
      <c r="T185" s="44">
        <v>1150.8</v>
      </c>
      <c r="U185" s="44">
        <v>2301.6</v>
      </c>
      <c r="V185">
        <v>0</v>
      </c>
      <c r="W185" s="44">
        <v>1150.8</v>
      </c>
      <c r="X185" s="44">
        <v>2301.6</v>
      </c>
      <c r="Y185">
        <v>0</v>
      </c>
      <c r="Z185" s="44">
        <v>1066.8</v>
      </c>
      <c r="AA185" s="44">
        <v>1965.6</v>
      </c>
      <c r="AB185" s="44">
        <v>1078.8</v>
      </c>
      <c r="AC185">
        <v>0</v>
      </c>
      <c r="AD185" s="44">
        <v>2037.6</v>
      </c>
      <c r="AE185" s="44">
        <v>13053.6</v>
      </c>
      <c r="AG185" s="49"/>
    </row>
    <row r="186" spans="1:33" x14ac:dyDescent="0.25">
      <c r="A186">
        <v>2022</v>
      </c>
      <c r="B186">
        <v>7117</v>
      </c>
      <c r="C186" t="s">
        <v>368</v>
      </c>
      <c r="D186">
        <v>15</v>
      </c>
      <c r="E186" t="s">
        <v>530</v>
      </c>
      <c r="F186">
        <v>0</v>
      </c>
      <c r="G186" t="s">
        <v>498</v>
      </c>
      <c r="H186">
        <v>0</v>
      </c>
      <c r="I186" t="s">
        <v>498</v>
      </c>
      <c r="J186">
        <v>1</v>
      </c>
      <c r="K186" t="s">
        <v>531</v>
      </c>
      <c r="L186" s="26" t="s">
        <v>562</v>
      </c>
      <c r="M186" t="s">
        <v>563</v>
      </c>
      <c r="N186" t="s">
        <v>512</v>
      </c>
      <c r="O186" t="s">
        <v>513</v>
      </c>
      <c r="P186">
        <v>1955</v>
      </c>
      <c r="Q186" t="s">
        <v>419</v>
      </c>
      <c r="R186" s="44">
        <v>39078</v>
      </c>
      <c r="S186">
        <v>0</v>
      </c>
      <c r="T186" s="44">
        <v>2648.4</v>
      </c>
      <c r="U186" s="44">
        <v>5721.5</v>
      </c>
      <c r="V186">
        <v>0</v>
      </c>
      <c r="W186" s="44">
        <v>3018.24</v>
      </c>
      <c r="X186" s="44">
        <v>6036.48</v>
      </c>
      <c r="Y186">
        <v>0</v>
      </c>
      <c r="Z186" s="44">
        <v>3018.24</v>
      </c>
      <c r="AA186" s="44">
        <v>6036.48</v>
      </c>
      <c r="AB186" s="44">
        <v>3018.24</v>
      </c>
      <c r="AC186">
        <v>0</v>
      </c>
      <c r="AD186" s="44">
        <v>6036.48</v>
      </c>
      <c r="AE186" s="44">
        <v>35534.06</v>
      </c>
      <c r="AG186" s="49"/>
    </row>
    <row r="187" spans="1:33" x14ac:dyDescent="0.25">
      <c r="A187">
        <v>2022</v>
      </c>
      <c r="B187">
        <v>7117</v>
      </c>
      <c r="C187" t="s">
        <v>368</v>
      </c>
      <c r="D187">
        <v>15</v>
      </c>
      <c r="E187" t="s">
        <v>530</v>
      </c>
      <c r="F187">
        <v>0</v>
      </c>
      <c r="G187" t="s">
        <v>498</v>
      </c>
      <c r="H187">
        <v>0</v>
      </c>
      <c r="I187" t="s">
        <v>498</v>
      </c>
      <c r="J187">
        <v>2</v>
      </c>
      <c r="K187" t="s">
        <v>532</v>
      </c>
      <c r="L187" s="26" t="s">
        <v>562</v>
      </c>
      <c r="M187" t="s">
        <v>563</v>
      </c>
      <c r="N187" t="s">
        <v>502</v>
      </c>
      <c r="O187" t="s">
        <v>503</v>
      </c>
      <c r="P187">
        <v>9998</v>
      </c>
      <c r="Q187" t="s">
        <v>446</v>
      </c>
      <c r="R187" s="44">
        <v>11122</v>
      </c>
      <c r="S187">
        <v>0</v>
      </c>
      <c r="T187">
        <v>0</v>
      </c>
      <c r="U187" s="44">
        <v>1776</v>
      </c>
      <c r="V187">
        <v>0</v>
      </c>
      <c r="W187">
        <v>888</v>
      </c>
      <c r="X187" s="44">
        <v>1776</v>
      </c>
      <c r="Y187">
        <v>0</v>
      </c>
      <c r="Z187">
        <v>888</v>
      </c>
      <c r="AA187" s="44">
        <v>1776</v>
      </c>
      <c r="AB187">
        <v>810</v>
      </c>
      <c r="AC187">
        <v>0</v>
      </c>
      <c r="AD187" s="44">
        <v>1620</v>
      </c>
      <c r="AE187" s="44">
        <v>9534</v>
      </c>
      <c r="AG187" s="49"/>
    </row>
    <row r="188" spans="1:33" x14ac:dyDescent="0.25">
      <c r="A188">
        <v>2022</v>
      </c>
      <c r="B188">
        <v>7117</v>
      </c>
      <c r="C188" t="s">
        <v>368</v>
      </c>
      <c r="D188">
        <v>15</v>
      </c>
      <c r="E188" t="s">
        <v>530</v>
      </c>
      <c r="F188">
        <v>0</v>
      </c>
      <c r="G188" t="s">
        <v>498</v>
      </c>
      <c r="H188">
        <v>0</v>
      </c>
      <c r="I188" t="s">
        <v>498</v>
      </c>
      <c r="J188">
        <v>2</v>
      </c>
      <c r="K188" t="s">
        <v>532</v>
      </c>
      <c r="L188" s="26" t="s">
        <v>562</v>
      </c>
      <c r="M188" t="s">
        <v>563</v>
      </c>
      <c r="N188" t="s">
        <v>512</v>
      </c>
      <c r="O188" t="s">
        <v>513</v>
      </c>
      <c r="P188">
        <v>1955</v>
      </c>
      <c r="Q188" t="s">
        <v>419</v>
      </c>
      <c r="R188">
        <v>888</v>
      </c>
      <c r="S188">
        <v>0</v>
      </c>
      <c r="T188">
        <v>888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888</v>
      </c>
      <c r="AG188" s="49"/>
    </row>
    <row r="189" spans="1:33" x14ac:dyDescent="0.25">
      <c r="A189">
        <v>2022</v>
      </c>
      <c r="B189">
        <v>7117</v>
      </c>
      <c r="C189" t="s">
        <v>368</v>
      </c>
      <c r="D189">
        <v>16</v>
      </c>
      <c r="E189" t="s">
        <v>533</v>
      </c>
      <c r="F189">
        <v>0</v>
      </c>
      <c r="G189" t="s">
        <v>498</v>
      </c>
      <c r="H189">
        <v>0</v>
      </c>
      <c r="I189" t="s">
        <v>498</v>
      </c>
      <c r="J189">
        <v>1</v>
      </c>
      <c r="K189" t="s">
        <v>534</v>
      </c>
      <c r="L189" s="26" t="s">
        <v>562</v>
      </c>
      <c r="M189" t="s">
        <v>563</v>
      </c>
      <c r="N189" t="s">
        <v>502</v>
      </c>
      <c r="O189" t="s">
        <v>503</v>
      </c>
      <c r="P189">
        <v>9998</v>
      </c>
      <c r="Q189" t="s">
        <v>446</v>
      </c>
      <c r="R189" s="44">
        <v>6264</v>
      </c>
      <c r="S189">
        <v>0</v>
      </c>
      <c r="T189">
        <v>0</v>
      </c>
      <c r="U189">
        <v>864</v>
      </c>
      <c r="V189">
        <v>0</v>
      </c>
      <c r="W189">
        <v>528</v>
      </c>
      <c r="X189" s="44">
        <v>1056</v>
      </c>
      <c r="Y189">
        <v>0</v>
      </c>
      <c r="Z189">
        <v>528</v>
      </c>
      <c r="AA189" s="44">
        <v>1248</v>
      </c>
      <c r="AB189">
        <v>624</v>
      </c>
      <c r="AC189">
        <v>0</v>
      </c>
      <c r="AD189" s="44">
        <v>1248</v>
      </c>
      <c r="AE189" s="44">
        <v>6096</v>
      </c>
      <c r="AG189" s="49"/>
    </row>
    <row r="190" spans="1:33" x14ac:dyDescent="0.25">
      <c r="A190">
        <v>2022</v>
      </c>
      <c r="B190">
        <v>7117</v>
      </c>
      <c r="C190" t="s">
        <v>368</v>
      </c>
      <c r="D190">
        <v>16</v>
      </c>
      <c r="E190" t="s">
        <v>533</v>
      </c>
      <c r="F190">
        <v>0</v>
      </c>
      <c r="G190" t="s">
        <v>498</v>
      </c>
      <c r="H190">
        <v>0</v>
      </c>
      <c r="I190" t="s">
        <v>498</v>
      </c>
      <c r="J190">
        <v>1</v>
      </c>
      <c r="K190" t="s">
        <v>534</v>
      </c>
      <c r="L190" s="26" t="s">
        <v>562</v>
      </c>
      <c r="M190" t="s">
        <v>563</v>
      </c>
      <c r="N190" t="s">
        <v>512</v>
      </c>
      <c r="O190" t="s">
        <v>513</v>
      </c>
      <c r="P190">
        <v>1955</v>
      </c>
      <c r="Q190" t="s">
        <v>419</v>
      </c>
      <c r="R190">
        <v>432</v>
      </c>
      <c r="S190">
        <v>0</v>
      </c>
      <c r="T190">
        <v>432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432</v>
      </c>
      <c r="AF190" s="40">
        <v>14936035.660000002</v>
      </c>
      <c r="AG190" s="49"/>
    </row>
    <row r="191" spans="1:33" ht="15.75" x14ac:dyDescent="0.25">
      <c r="R191" s="45">
        <f t="shared" ref="R191:AE191" si="0">SUM(R2:R190)</f>
        <v>154699176.66</v>
      </c>
      <c r="S191" s="45">
        <f t="shared" si="0"/>
        <v>7162724.4399999985</v>
      </c>
      <c r="T191" s="45">
        <f t="shared" si="0"/>
        <v>10186644.219999997</v>
      </c>
      <c r="U191" s="45">
        <f t="shared" si="0"/>
        <v>13519037.899999995</v>
      </c>
      <c r="V191" s="45">
        <f t="shared" si="0"/>
        <v>8181622.4899999974</v>
      </c>
      <c r="W191" s="45">
        <f t="shared" si="0"/>
        <v>10070644.689999999</v>
      </c>
      <c r="X191" s="45">
        <f t="shared" si="0"/>
        <v>11817306.329999996</v>
      </c>
      <c r="Y191" s="45">
        <f t="shared" si="0"/>
        <v>8127072.2200000007</v>
      </c>
      <c r="Z191" s="45">
        <f t="shared" si="0"/>
        <v>10284168.67</v>
      </c>
      <c r="AA191" s="45">
        <f t="shared" si="0"/>
        <v>12251515.319999987</v>
      </c>
      <c r="AB191" s="45">
        <f t="shared" si="0"/>
        <v>10534096.329999993</v>
      </c>
      <c r="AC191" s="45">
        <f t="shared" si="0"/>
        <v>16541668.780000001</v>
      </c>
      <c r="AD191" s="45">
        <f t="shared" si="0"/>
        <v>13326527.449999984</v>
      </c>
      <c r="AE191" s="45">
        <f t="shared" si="0"/>
        <v>132003028.83999997</v>
      </c>
      <c r="AF191" s="40">
        <v>131411536.06999999</v>
      </c>
      <c r="AG191" s="49"/>
    </row>
    <row r="192" spans="1:33" x14ac:dyDescent="0.25">
      <c r="AG192" s="49"/>
    </row>
    <row r="193" spans="1:33" x14ac:dyDescent="0.25">
      <c r="AG193" s="49"/>
    </row>
    <row r="194" spans="1:33" x14ac:dyDescent="0.25">
      <c r="AG194" s="49"/>
    </row>
    <row r="195" spans="1:33" x14ac:dyDescent="0.25">
      <c r="AG195" s="49"/>
    </row>
    <row r="196" spans="1:33" x14ac:dyDescent="0.25">
      <c r="A196">
        <v>2022</v>
      </c>
      <c r="B196">
        <v>7117</v>
      </c>
      <c r="C196" t="s">
        <v>368</v>
      </c>
      <c r="D196">
        <v>1</v>
      </c>
      <c r="E196" t="s">
        <v>497</v>
      </c>
      <c r="F196">
        <v>0</v>
      </c>
      <c r="G196" t="s">
        <v>498</v>
      </c>
      <c r="H196">
        <v>0</v>
      </c>
      <c r="I196" t="s">
        <v>498</v>
      </c>
      <c r="J196">
        <v>3</v>
      </c>
      <c r="K196" t="s">
        <v>504</v>
      </c>
      <c r="L196" s="26" t="s">
        <v>564</v>
      </c>
      <c r="M196" t="s">
        <v>565</v>
      </c>
      <c r="N196" t="s">
        <v>512</v>
      </c>
      <c r="O196" t="s">
        <v>513</v>
      </c>
      <c r="P196">
        <v>9996</v>
      </c>
      <c r="Q196" t="s">
        <v>373</v>
      </c>
      <c r="R196" s="44">
        <v>2200000</v>
      </c>
      <c r="S196">
        <v>0</v>
      </c>
      <c r="T196" s="44">
        <v>203455.12</v>
      </c>
      <c r="U196" s="44">
        <v>166476.84</v>
      </c>
      <c r="V196" s="44">
        <v>178057.41</v>
      </c>
      <c r="W196" s="44">
        <v>312039.13</v>
      </c>
      <c r="X196" s="44">
        <v>25232.54</v>
      </c>
      <c r="Y196" s="44">
        <v>8115</v>
      </c>
      <c r="Z196" s="44">
        <v>315082.82</v>
      </c>
      <c r="AA196" s="44">
        <v>11645.52</v>
      </c>
      <c r="AB196" s="44">
        <v>278478.49</v>
      </c>
      <c r="AC196" s="44">
        <v>332003.07</v>
      </c>
      <c r="AD196" s="44">
        <v>333314.65999999997</v>
      </c>
      <c r="AE196" s="44">
        <v>2163900.6</v>
      </c>
      <c r="AG196" s="49"/>
    </row>
    <row r="197" spans="1:33" x14ac:dyDescent="0.25">
      <c r="A197">
        <v>2022</v>
      </c>
      <c r="B197">
        <v>7117</v>
      </c>
      <c r="C197" t="s">
        <v>368</v>
      </c>
      <c r="D197">
        <v>1</v>
      </c>
      <c r="E197" t="s">
        <v>497</v>
      </c>
      <c r="F197">
        <v>0</v>
      </c>
      <c r="G197" t="s">
        <v>498</v>
      </c>
      <c r="H197">
        <v>0</v>
      </c>
      <c r="I197" t="s">
        <v>498</v>
      </c>
      <c r="J197">
        <v>3</v>
      </c>
      <c r="K197" t="s">
        <v>504</v>
      </c>
      <c r="L197" s="26" t="s">
        <v>566</v>
      </c>
      <c r="M197" t="s">
        <v>147</v>
      </c>
      <c r="N197" t="s">
        <v>512</v>
      </c>
      <c r="O197" t="s">
        <v>513</v>
      </c>
      <c r="P197">
        <v>9996</v>
      </c>
      <c r="Q197" t="s">
        <v>373</v>
      </c>
      <c r="R197" s="44">
        <v>140000</v>
      </c>
      <c r="S197">
        <v>0</v>
      </c>
      <c r="T197" s="44">
        <v>47000</v>
      </c>
      <c r="U197">
        <v>0</v>
      </c>
      <c r="V197">
        <v>0</v>
      </c>
      <c r="W197" s="44">
        <v>11000</v>
      </c>
      <c r="X197">
        <v>0</v>
      </c>
      <c r="Y197">
        <v>0</v>
      </c>
      <c r="Z197">
        <v>0</v>
      </c>
      <c r="AA197" s="44">
        <v>50000</v>
      </c>
      <c r="AB197" s="44">
        <v>22000</v>
      </c>
      <c r="AC197">
        <v>0</v>
      </c>
      <c r="AD197">
        <v>0</v>
      </c>
      <c r="AE197" s="44">
        <v>130000</v>
      </c>
      <c r="AG197" s="49"/>
    </row>
    <row r="198" spans="1:33" x14ac:dyDescent="0.25">
      <c r="A198">
        <v>2022</v>
      </c>
      <c r="B198">
        <v>7117</v>
      </c>
      <c r="C198" t="s">
        <v>368</v>
      </c>
      <c r="D198">
        <v>12</v>
      </c>
      <c r="E198" t="s">
        <v>510</v>
      </c>
      <c r="F198">
        <v>0</v>
      </c>
      <c r="G198" t="s">
        <v>498</v>
      </c>
      <c r="H198">
        <v>0</v>
      </c>
      <c r="I198" t="s">
        <v>498</v>
      </c>
      <c r="J198">
        <v>3</v>
      </c>
      <c r="K198" t="s">
        <v>514</v>
      </c>
      <c r="L198" s="26" t="s">
        <v>567</v>
      </c>
      <c r="M198" t="s">
        <v>568</v>
      </c>
      <c r="N198" t="s">
        <v>512</v>
      </c>
      <c r="O198" t="s">
        <v>513</v>
      </c>
      <c r="P198">
        <v>1955</v>
      </c>
      <c r="Q198" t="s">
        <v>419</v>
      </c>
      <c r="R198" s="44">
        <v>30900000</v>
      </c>
      <c r="S198" s="44">
        <v>1325000</v>
      </c>
      <c r="T198" s="44">
        <v>3445000</v>
      </c>
      <c r="U198" s="44">
        <v>3445000</v>
      </c>
      <c r="V198" s="44">
        <v>3445000</v>
      </c>
      <c r="W198" s="44">
        <v>3445000</v>
      </c>
      <c r="X198">
        <v>0</v>
      </c>
      <c r="Y198" s="44">
        <v>4216350</v>
      </c>
      <c r="Z198">
        <v>0</v>
      </c>
      <c r="AA198" s="44">
        <v>4221000</v>
      </c>
      <c r="AB198" s="44">
        <v>4221000</v>
      </c>
      <c r="AC198" s="44">
        <v>3136650</v>
      </c>
      <c r="AD198">
        <v>0</v>
      </c>
      <c r="AE198" s="44">
        <v>30900000</v>
      </c>
      <c r="AG198" s="49"/>
    </row>
    <row r="199" spans="1:33" x14ac:dyDescent="0.25">
      <c r="A199">
        <v>2022</v>
      </c>
      <c r="B199">
        <v>7117</v>
      </c>
      <c r="C199" t="s">
        <v>368</v>
      </c>
      <c r="D199">
        <v>12</v>
      </c>
      <c r="E199" t="s">
        <v>510</v>
      </c>
      <c r="F199">
        <v>0</v>
      </c>
      <c r="G199" t="s">
        <v>498</v>
      </c>
      <c r="H199">
        <v>0</v>
      </c>
      <c r="I199" t="s">
        <v>498</v>
      </c>
      <c r="J199">
        <v>3</v>
      </c>
      <c r="K199" t="s">
        <v>514</v>
      </c>
      <c r="L199" s="26" t="s">
        <v>567</v>
      </c>
      <c r="M199" t="s">
        <v>568</v>
      </c>
      <c r="N199" t="s">
        <v>512</v>
      </c>
      <c r="O199" t="s">
        <v>513</v>
      </c>
      <c r="P199">
        <v>9995</v>
      </c>
      <c r="Q199" t="s">
        <v>432</v>
      </c>
      <c r="R199" s="44">
        <v>155000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 s="44">
        <v>155000</v>
      </c>
      <c r="AE199" s="44">
        <v>155000</v>
      </c>
      <c r="AG199" s="49"/>
    </row>
    <row r="200" spans="1:33" x14ac:dyDescent="0.25">
      <c r="A200">
        <v>2022</v>
      </c>
      <c r="B200">
        <v>7117</v>
      </c>
      <c r="C200" t="s">
        <v>368</v>
      </c>
      <c r="D200">
        <v>12</v>
      </c>
      <c r="E200" t="s">
        <v>510</v>
      </c>
      <c r="F200">
        <v>0</v>
      </c>
      <c r="G200" t="s">
        <v>498</v>
      </c>
      <c r="H200">
        <v>0</v>
      </c>
      <c r="I200" t="s">
        <v>498</v>
      </c>
      <c r="J200">
        <v>3</v>
      </c>
      <c r="K200" t="s">
        <v>514</v>
      </c>
      <c r="L200" s="26" t="s">
        <v>567</v>
      </c>
      <c r="M200" t="s">
        <v>568</v>
      </c>
      <c r="N200" t="s">
        <v>512</v>
      </c>
      <c r="O200" t="s">
        <v>513</v>
      </c>
      <c r="P200">
        <v>9996</v>
      </c>
      <c r="Q200" t="s">
        <v>373</v>
      </c>
      <c r="R200" s="44">
        <v>2793100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 s="44">
        <v>1084350</v>
      </c>
      <c r="AD200" s="44">
        <v>1708750</v>
      </c>
      <c r="AE200" s="44">
        <v>2793100</v>
      </c>
      <c r="AG200" s="49"/>
    </row>
    <row r="201" spans="1:33" x14ac:dyDescent="0.25">
      <c r="A201">
        <v>2022</v>
      </c>
      <c r="B201">
        <v>7117</v>
      </c>
      <c r="C201" t="s">
        <v>368</v>
      </c>
      <c r="D201">
        <v>12</v>
      </c>
      <c r="E201" t="s">
        <v>510</v>
      </c>
      <c r="F201">
        <v>0</v>
      </c>
      <c r="G201" t="s">
        <v>498</v>
      </c>
      <c r="H201">
        <v>0</v>
      </c>
      <c r="I201" t="s">
        <v>498</v>
      </c>
      <c r="J201">
        <v>3</v>
      </c>
      <c r="K201" t="s">
        <v>514</v>
      </c>
      <c r="L201" s="26" t="s">
        <v>567</v>
      </c>
      <c r="M201" t="s">
        <v>568</v>
      </c>
      <c r="N201" t="s">
        <v>512</v>
      </c>
      <c r="O201" t="s">
        <v>513</v>
      </c>
      <c r="P201">
        <v>9998</v>
      </c>
      <c r="Q201" t="s">
        <v>446</v>
      </c>
      <c r="R201" s="44">
        <v>10000000</v>
      </c>
      <c r="S201">
        <v>0</v>
      </c>
      <c r="T201">
        <v>0</v>
      </c>
      <c r="U201">
        <v>0</v>
      </c>
      <c r="V201">
        <v>0</v>
      </c>
      <c r="W201">
        <v>0</v>
      </c>
      <c r="X201" s="44">
        <v>3445000</v>
      </c>
      <c r="Y201">
        <v>0</v>
      </c>
      <c r="Z201" s="44">
        <v>4221000</v>
      </c>
      <c r="AA201">
        <v>0</v>
      </c>
      <c r="AB201">
        <v>0</v>
      </c>
      <c r="AC201">
        <v>0</v>
      </c>
      <c r="AD201" s="44">
        <v>2334000</v>
      </c>
      <c r="AE201" s="44">
        <v>10000000</v>
      </c>
      <c r="AG201" s="49"/>
    </row>
    <row r="202" spans="1:33" x14ac:dyDescent="0.25">
      <c r="A202">
        <v>2022</v>
      </c>
      <c r="B202">
        <v>7117</v>
      </c>
      <c r="C202" t="s">
        <v>368</v>
      </c>
      <c r="D202">
        <v>12</v>
      </c>
      <c r="E202" t="s">
        <v>510</v>
      </c>
      <c r="F202">
        <v>0</v>
      </c>
      <c r="G202" t="s">
        <v>498</v>
      </c>
      <c r="H202">
        <v>0</v>
      </c>
      <c r="I202" t="s">
        <v>498</v>
      </c>
      <c r="J202">
        <v>3</v>
      </c>
      <c r="K202" t="s">
        <v>514</v>
      </c>
      <c r="L202" s="26" t="s">
        <v>567</v>
      </c>
      <c r="M202" t="s">
        <v>568</v>
      </c>
      <c r="N202" t="s">
        <v>569</v>
      </c>
      <c r="O202" t="s">
        <v>570</v>
      </c>
      <c r="P202">
        <v>1955</v>
      </c>
      <c r="Q202" t="s">
        <v>419</v>
      </c>
      <c r="R202" s="44">
        <v>22700000</v>
      </c>
      <c r="S202" s="44">
        <v>3975000</v>
      </c>
      <c r="T202" s="44">
        <v>1855000</v>
      </c>
      <c r="U202" s="44">
        <v>1855000</v>
      </c>
      <c r="V202" s="44">
        <v>1855000</v>
      </c>
      <c r="W202" s="44">
        <v>1855000</v>
      </c>
      <c r="X202" s="44">
        <v>1855000</v>
      </c>
      <c r="Y202" s="44">
        <v>2083650</v>
      </c>
      <c r="Z202" s="44">
        <v>2079000</v>
      </c>
      <c r="AA202" s="44">
        <v>2079000</v>
      </c>
      <c r="AB202" s="44">
        <v>2079000</v>
      </c>
      <c r="AC202">
        <v>0</v>
      </c>
      <c r="AD202" s="44">
        <v>1129350</v>
      </c>
      <c r="AE202" s="44">
        <v>22700000</v>
      </c>
      <c r="AG202" s="49"/>
    </row>
    <row r="203" spans="1:33" x14ac:dyDescent="0.25">
      <c r="A203">
        <v>2022</v>
      </c>
      <c r="B203">
        <v>7117</v>
      </c>
      <c r="C203" t="s">
        <v>368</v>
      </c>
      <c r="D203">
        <v>12</v>
      </c>
      <c r="E203" t="s">
        <v>510</v>
      </c>
      <c r="F203">
        <v>0</v>
      </c>
      <c r="G203" t="s">
        <v>498</v>
      </c>
      <c r="H203">
        <v>0</v>
      </c>
      <c r="I203" t="s">
        <v>498</v>
      </c>
      <c r="J203">
        <v>3</v>
      </c>
      <c r="K203" t="s">
        <v>514</v>
      </c>
      <c r="L203" s="26" t="s">
        <v>567</v>
      </c>
      <c r="M203" t="s">
        <v>568</v>
      </c>
      <c r="N203" t="s">
        <v>569</v>
      </c>
      <c r="O203" t="s">
        <v>570</v>
      </c>
      <c r="P203">
        <v>9996</v>
      </c>
      <c r="Q203" t="s">
        <v>373</v>
      </c>
      <c r="R203" s="44">
        <v>3051900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 s="44">
        <v>2079000</v>
      </c>
      <c r="AD203" s="44">
        <v>972900</v>
      </c>
      <c r="AE203" s="44">
        <v>3051900</v>
      </c>
      <c r="AG203" s="49"/>
    </row>
    <row r="204" spans="1:33" x14ac:dyDescent="0.25">
      <c r="A204">
        <v>2022</v>
      </c>
      <c r="B204">
        <v>7117</v>
      </c>
      <c r="C204" t="s">
        <v>368</v>
      </c>
      <c r="D204">
        <v>1</v>
      </c>
      <c r="E204" t="s">
        <v>497</v>
      </c>
      <c r="F204">
        <v>0</v>
      </c>
      <c r="G204" t="s">
        <v>498</v>
      </c>
      <c r="H204">
        <v>0</v>
      </c>
      <c r="I204" t="s">
        <v>498</v>
      </c>
      <c r="J204">
        <v>3</v>
      </c>
      <c r="K204" t="s">
        <v>504</v>
      </c>
      <c r="L204" s="26" t="s">
        <v>571</v>
      </c>
      <c r="M204" t="s">
        <v>149</v>
      </c>
      <c r="N204" t="s">
        <v>512</v>
      </c>
      <c r="O204" t="s">
        <v>513</v>
      </c>
      <c r="P204">
        <v>1955</v>
      </c>
      <c r="Q204" t="s">
        <v>419</v>
      </c>
      <c r="R204" s="44">
        <v>2095000</v>
      </c>
      <c r="S204">
        <v>0</v>
      </c>
      <c r="T204" s="44">
        <v>150040</v>
      </c>
      <c r="U204" s="44">
        <v>129988</v>
      </c>
      <c r="V204" s="44">
        <v>187500</v>
      </c>
      <c r="W204" s="44">
        <v>121695</v>
      </c>
      <c r="X204" s="44">
        <v>120632</v>
      </c>
      <c r="Y204" s="44">
        <v>187600</v>
      </c>
      <c r="Z204" s="44">
        <v>165715</v>
      </c>
      <c r="AA204" s="44">
        <v>152500</v>
      </c>
      <c r="AB204" s="44">
        <v>235500.01</v>
      </c>
      <c r="AC204" s="44">
        <v>246500</v>
      </c>
      <c r="AD204" s="44">
        <v>396500.01</v>
      </c>
      <c r="AE204" s="44">
        <v>2094170.02</v>
      </c>
      <c r="AG204" s="49"/>
    </row>
    <row r="205" spans="1:33" x14ac:dyDescent="0.25">
      <c r="A205">
        <v>2022</v>
      </c>
      <c r="B205">
        <v>7117</v>
      </c>
      <c r="C205" t="s">
        <v>368</v>
      </c>
      <c r="D205">
        <v>1</v>
      </c>
      <c r="E205" t="s">
        <v>497</v>
      </c>
      <c r="F205">
        <v>0</v>
      </c>
      <c r="G205" t="s">
        <v>498</v>
      </c>
      <c r="H205">
        <v>0</v>
      </c>
      <c r="I205" t="s">
        <v>498</v>
      </c>
      <c r="J205">
        <v>3</v>
      </c>
      <c r="K205" t="s">
        <v>504</v>
      </c>
      <c r="L205" s="26" t="s">
        <v>571</v>
      </c>
      <c r="M205" t="s">
        <v>149</v>
      </c>
      <c r="N205" t="s">
        <v>512</v>
      </c>
      <c r="O205" t="s">
        <v>513</v>
      </c>
      <c r="P205">
        <v>9995</v>
      </c>
      <c r="Q205" t="s">
        <v>432</v>
      </c>
      <c r="R205" s="44">
        <v>200000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 s="44">
        <v>200000</v>
      </c>
      <c r="AD205">
        <v>0</v>
      </c>
      <c r="AE205" s="44">
        <v>200000</v>
      </c>
      <c r="AG205" s="49"/>
    </row>
    <row r="206" spans="1:33" x14ac:dyDescent="0.25">
      <c r="A206">
        <v>2022</v>
      </c>
      <c r="B206">
        <v>7117</v>
      </c>
      <c r="C206" t="s">
        <v>368</v>
      </c>
      <c r="D206">
        <v>1</v>
      </c>
      <c r="E206" t="s">
        <v>497</v>
      </c>
      <c r="F206">
        <v>0</v>
      </c>
      <c r="G206" t="s">
        <v>498</v>
      </c>
      <c r="H206">
        <v>0</v>
      </c>
      <c r="I206" t="s">
        <v>498</v>
      </c>
      <c r="J206">
        <v>3</v>
      </c>
      <c r="K206" t="s">
        <v>504</v>
      </c>
      <c r="L206" s="26" t="s">
        <v>571</v>
      </c>
      <c r="M206" t="s">
        <v>149</v>
      </c>
      <c r="N206" t="s">
        <v>512</v>
      </c>
      <c r="O206" t="s">
        <v>513</v>
      </c>
      <c r="P206">
        <v>9996</v>
      </c>
      <c r="Q206" t="s">
        <v>373</v>
      </c>
      <c r="R206" s="44">
        <v>200000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 s="44">
        <v>60000</v>
      </c>
      <c r="AE206" s="44">
        <v>60000</v>
      </c>
      <c r="AG206" s="49"/>
    </row>
    <row r="207" spans="1:33" x14ac:dyDescent="0.25">
      <c r="A207">
        <v>2022</v>
      </c>
      <c r="B207">
        <v>7117</v>
      </c>
      <c r="C207" t="s">
        <v>368</v>
      </c>
      <c r="D207">
        <v>1</v>
      </c>
      <c r="E207" t="s">
        <v>497</v>
      </c>
      <c r="F207">
        <v>0</v>
      </c>
      <c r="G207" t="s">
        <v>498</v>
      </c>
      <c r="H207">
        <v>0</v>
      </c>
      <c r="I207" t="s">
        <v>498</v>
      </c>
      <c r="J207">
        <v>1</v>
      </c>
      <c r="K207" t="s">
        <v>499</v>
      </c>
      <c r="L207" s="26" t="s">
        <v>572</v>
      </c>
      <c r="M207" t="s">
        <v>573</v>
      </c>
      <c r="N207" t="s">
        <v>512</v>
      </c>
      <c r="O207" t="s">
        <v>513</v>
      </c>
      <c r="P207">
        <v>9996</v>
      </c>
      <c r="Q207" t="s">
        <v>373</v>
      </c>
      <c r="R207" s="44">
        <v>200000</v>
      </c>
      <c r="S207">
        <v>0</v>
      </c>
      <c r="T207">
        <v>0</v>
      </c>
      <c r="U207" s="44">
        <v>6136</v>
      </c>
      <c r="V207">
        <v>800</v>
      </c>
      <c r="W207" s="44">
        <v>85010</v>
      </c>
      <c r="X207">
        <v>0</v>
      </c>
      <c r="Y207">
        <v>0</v>
      </c>
      <c r="Z207">
        <v>470</v>
      </c>
      <c r="AA207" s="44">
        <v>3604</v>
      </c>
      <c r="AB207">
        <v>590</v>
      </c>
      <c r="AC207" s="44">
        <v>71331</v>
      </c>
      <c r="AD207">
        <v>450</v>
      </c>
      <c r="AE207" s="44">
        <v>168391</v>
      </c>
      <c r="AG207" s="49"/>
    </row>
    <row r="208" spans="1:33" x14ac:dyDescent="0.25">
      <c r="A208">
        <v>2022</v>
      </c>
      <c r="B208">
        <v>7117</v>
      </c>
      <c r="C208" t="s">
        <v>368</v>
      </c>
      <c r="D208">
        <v>1</v>
      </c>
      <c r="E208" t="s">
        <v>497</v>
      </c>
      <c r="F208">
        <v>0</v>
      </c>
      <c r="G208" t="s">
        <v>498</v>
      </c>
      <c r="H208">
        <v>0</v>
      </c>
      <c r="I208" t="s">
        <v>498</v>
      </c>
      <c r="J208">
        <v>3</v>
      </c>
      <c r="K208" t="s">
        <v>504</v>
      </c>
      <c r="L208" s="26" t="s">
        <v>572</v>
      </c>
      <c r="M208" t="s">
        <v>573</v>
      </c>
      <c r="N208" t="s">
        <v>512</v>
      </c>
      <c r="O208" t="s">
        <v>513</v>
      </c>
      <c r="P208">
        <v>1955</v>
      </c>
      <c r="Q208" t="s">
        <v>419</v>
      </c>
      <c r="R208" s="44">
        <v>500000</v>
      </c>
      <c r="S208">
        <v>0</v>
      </c>
      <c r="T208">
        <v>0</v>
      </c>
      <c r="U208" s="44">
        <v>21712</v>
      </c>
      <c r="V208" s="44">
        <v>4130</v>
      </c>
      <c r="W208" s="44">
        <v>135833.48000000001</v>
      </c>
      <c r="X208" s="44">
        <v>42037.5</v>
      </c>
      <c r="Y208">
        <v>0</v>
      </c>
      <c r="Z208" s="44">
        <v>5841</v>
      </c>
      <c r="AA208" s="44">
        <v>93835.17</v>
      </c>
      <c r="AB208">
        <v>0</v>
      </c>
      <c r="AC208" s="44">
        <v>32970</v>
      </c>
      <c r="AD208" s="44">
        <v>72726</v>
      </c>
      <c r="AE208" s="44">
        <v>409085.15</v>
      </c>
      <c r="AG208" s="49"/>
    </row>
    <row r="209" spans="1:33" x14ac:dyDescent="0.25">
      <c r="A209">
        <v>2022</v>
      </c>
      <c r="B209">
        <v>7117</v>
      </c>
      <c r="C209" t="s">
        <v>368</v>
      </c>
      <c r="D209">
        <v>1</v>
      </c>
      <c r="E209" t="s">
        <v>497</v>
      </c>
      <c r="F209">
        <v>0</v>
      </c>
      <c r="G209" t="s">
        <v>498</v>
      </c>
      <c r="H209">
        <v>0</v>
      </c>
      <c r="I209" t="s">
        <v>498</v>
      </c>
      <c r="J209">
        <v>4</v>
      </c>
      <c r="K209" t="s">
        <v>505</v>
      </c>
      <c r="L209" s="26" t="s">
        <v>572</v>
      </c>
      <c r="M209" t="s">
        <v>573</v>
      </c>
      <c r="N209" t="s">
        <v>512</v>
      </c>
      <c r="O209" t="s">
        <v>513</v>
      </c>
      <c r="P209">
        <v>9996</v>
      </c>
      <c r="Q209" t="s">
        <v>373</v>
      </c>
      <c r="R209" s="44">
        <v>250000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 s="44">
        <v>70800</v>
      </c>
      <c r="AC209">
        <v>0</v>
      </c>
      <c r="AD209" s="44">
        <v>87556</v>
      </c>
      <c r="AE209" s="44">
        <v>158356</v>
      </c>
      <c r="AG209" s="49"/>
    </row>
    <row r="210" spans="1:33" x14ac:dyDescent="0.25">
      <c r="A210">
        <v>2022</v>
      </c>
      <c r="B210">
        <v>7117</v>
      </c>
      <c r="C210" t="s">
        <v>368</v>
      </c>
      <c r="D210">
        <v>14</v>
      </c>
      <c r="E210" t="s">
        <v>523</v>
      </c>
      <c r="F210">
        <v>0</v>
      </c>
      <c r="G210" t="s">
        <v>498</v>
      </c>
      <c r="H210">
        <v>0</v>
      </c>
      <c r="I210" t="s">
        <v>498</v>
      </c>
      <c r="J210">
        <v>4</v>
      </c>
      <c r="K210" t="s">
        <v>529</v>
      </c>
      <c r="L210" s="26" t="s">
        <v>572</v>
      </c>
      <c r="M210" t="s">
        <v>573</v>
      </c>
      <c r="N210" t="s">
        <v>526</v>
      </c>
      <c r="O210" t="s">
        <v>527</v>
      </c>
      <c r="P210">
        <v>9996</v>
      </c>
      <c r="Q210" t="s">
        <v>373</v>
      </c>
      <c r="R210" s="44">
        <v>200000</v>
      </c>
      <c r="S210">
        <v>0</v>
      </c>
      <c r="T210">
        <v>460.2</v>
      </c>
      <c r="U210">
        <v>0</v>
      </c>
      <c r="V210" s="44">
        <v>3540</v>
      </c>
      <c r="W210">
        <v>0</v>
      </c>
      <c r="X210">
        <v>0</v>
      </c>
      <c r="Y210">
        <v>0</v>
      </c>
      <c r="Z210" s="44">
        <v>6195</v>
      </c>
      <c r="AA210">
        <v>0</v>
      </c>
      <c r="AB210" s="44">
        <v>43950</v>
      </c>
      <c r="AC210">
        <v>0</v>
      </c>
      <c r="AD210" s="44">
        <v>85597.2</v>
      </c>
      <c r="AE210" s="44">
        <v>139742.39999999999</v>
      </c>
      <c r="AG210" s="49"/>
    </row>
    <row r="211" spans="1:33" x14ac:dyDescent="0.25">
      <c r="A211">
        <v>2022</v>
      </c>
      <c r="B211">
        <v>7117</v>
      </c>
      <c r="C211" t="s">
        <v>368</v>
      </c>
      <c r="D211">
        <v>1</v>
      </c>
      <c r="E211" t="s">
        <v>497</v>
      </c>
      <c r="F211">
        <v>0</v>
      </c>
      <c r="G211" t="s">
        <v>498</v>
      </c>
      <c r="H211">
        <v>0</v>
      </c>
      <c r="I211" t="s">
        <v>498</v>
      </c>
      <c r="J211">
        <v>1</v>
      </c>
      <c r="K211" t="s">
        <v>499</v>
      </c>
      <c r="L211" s="26" t="s">
        <v>574</v>
      </c>
      <c r="M211" t="s">
        <v>575</v>
      </c>
      <c r="N211" t="s">
        <v>512</v>
      </c>
      <c r="O211" t="s">
        <v>513</v>
      </c>
      <c r="P211">
        <v>9996</v>
      </c>
      <c r="Q211" t="s">
        <v>373</v>
      </c>
      <c r="R211" s="44">
        <v>100000</v>
      </c>
      <c r="S211">
        <v>0</v>
      </c>
      <c r="T211" s="44">
        <v>1000</v>
      </c>
      <c r="U211">
        <v>0</v>
      </c>
      <c r="V211">
        <v>0</v>
      </c>
      <c r="W211">
        <v>0</v>
      </c>
      <c r="X211">
        <v>0</v>
      </c>
      <c r="Y211" s="44">
        <v>32000</v>
      </c>
      <c r="Z211">
        <v>0</v>
      </c>
      <c r="AA211">
        <v>0</v>
      </c>
      <c r="AB211" s="44">
        <v>5000</v>
      </c>
      <c r="AC211">
        <v>0</v>
      </c>
      <c r="AD211">
        <v>0</v>
      </c>
      <c r="AE211" s="44">
        <v>38000</v>
      </c>
      <c r="AG211" s="49"/>
    </row>
    <row r="212" spans="1:33" x14ac:dyDescent="0.25">
      <c r="A212">
        <v>2022</v>
      </c>
      <c r="B212">
        <v>7117</v>
      </c>
      <c r="C212" t="s">
        <v>368</v>
      </c>
      <c r="D212">
        <v>1</v>
      </c>
      <c r="E212" t="s">
        <v>497</v>
      </c>
      <c r="F212">
        <v>0</v>
      </c>
      <c r="G212" t="s">
        <v>498</v>
      </c>
      <c r="H212">
        <v>0</v>
      </c>
      <c r="I212" t="s">
        <v>498</v>
      </c>
      <c r="J212">
        <v>3</v>
      </c>
      <c r="K212" t="s">
        <v>504</v>
      </c>
      <c r="L212" s="26" t="s">
        <v>574</v>
      </c>
      <c r="M212" t="s">
        <v>575</v>
      </c>
      <c r="N212" t="s">
        <v>512</v>
      </c>
      <c r="O212" t="s">
        <v>513</v>
      </c>
      <c r="P212">
        <v>1955</v>
      </c>
      <c r="Q212" t="s">
        <v>419</v>
      </c>
      <c r="R212" s="44">
        <v>100000</v>
      </c>
      <c r="S212">
        <v>0</v>
      </c>
      <c r="T212">
        <v>0</v>
      </c>
      <c r="U212" s="44">
        <v>15000</v>
      </c>
      <c r="V212" s="44">
        <v>10799.99</v>
      </c>
      <c r="W212" s="44">
        <v>2000</v>
      </c>
      <c r="X212" s="44">
        <v>3000</v>
      </c>
      <c r="Y212" s="44">
        <v>4000</v>
      </c>
      <c r="Z212">
        <v>0</v>
      </c>
      <c r="AA212" s="44">
        <v>20100</v>
      </c>
      <c r="AB212" s="44">
        <v>20400</v>
      </c>
      <c r="AC212" s="44">
        <v>3000</v>
      </c>
      <c r="AD212" s="44">
        <v>21500</v>
      </c>
      <c r="AE212" s="44">
        <v>99799.99</v>
      </c>
      <c r="AG212" s="49"/>
    </row>
    <row r="213" spans="1:33" x14ac:dyDescent="0.25">
      <c r="A213">
        <v>2022</v>
      </c>
      <c r="B213">
        <v>7117</v>
      </c>
      <c r="C213" t="s">
        <v>368</v>
      </c>
      <c r="D213">
        <v>1</v>
      </c>
      <c r="E213" t="s">
        <v>497</v>
      </c>
      <c r="F213">
        <v>0</v>
      </c>
      <c r="G213" t="s">
        <v>498</v>
      </c>
      <c r="H213">
        <v>0</v>
      </c>
      <c r="I213" t="s">
        <v>498</v>
      </c>
      <c r="J213">
        <v>3</v>
      </c>
      <c r="K213" t="s">
        <v>504</v>
      </c>
      <c r="L213" s="26" t="s">
        <v>574</v>
      </c>
      <c r="M213" t="s">
        <v>575</v>
      </c>
      <c r="N213" t="s">
        <v>512</v>
      </c>
      <c r="O213" t="s">
        <v>513</v>
      </c>
      <c r="P213">
        <v>9996</v>
      </c>
      <c r="Q213" t="s">
        <v>373</v>
      </c>
      <c r="R213" s="44">
        <v>100000</v>
      </c>
      <c r="S213">
        <v>0</v>
      </c>
      <c r="T213" s="44">
        <v>8000</v>
      </c>
      <c r="U213" s="44">
        <v>2500</v>
      </c>
      <c r="V213">
        <v>0</v>
      </c>
      <c r="W213" s="44">
        <v>10000</v>
      </c>
      <c r="X213" s="44">
        <v>12500</v>
      </c>
      <c r="Y213">
        <v>0</v>
      </c>
      <c r="Z213">
        <v>0</v>
      </c>
      <c r="AA213">
        <v>0</v>
      </c>
      <c r="AB213">
        <v>0</v>
      </c>
      <c r="AC213">
        <v>0</v>
      </c>
      <c r="AD213" s="44">
        <v>2000</v>
      </c>
      <c r="AE213" s="44">
        <v>35000</v>
      </c>
      <c r="AG213" s="49"/>
    </row>
    <row r="214" spans="1:33" x14ac:dyDescent="0.25">
      <c r="A214">
        <v>2022</v>
      </c>
      <c r="B214">
        <v>7117</v>
      </c>
      <c r="C214" t="s">
        <v>368</v>
      </c>
      <c r="D214">
        <v>1</v>
      </c>
      <c r="E214" t="s">
        <v>497</v>
      </c>
      <c r="F214">
        <v>0</v>
      </c>
      <c r="G214" t="s">
        <v>498</v>
      </c>
      <c r="H214">
        <v>0</v>
      </c>
      <c r="I214" t="s">
        <v>498</v>
      </c>
      <c r="J214">
        <v>4</v>
      </c>
      <c r="K214" t="s">
        <v>505</v>
      </c>
      <c r="L214" s="26" t="s">
        <v>574</v>
      </c>
      <c r="M214" t="s">
        <v>575</v>
      </c>
      <c r="N214" t="s">
        <v>512</v>
      </c>
      <c r="O214" t="s">
        <v>513</v>
      </c>
      <c r="P214">
        <v>9996</v>
      </c>
      <c r="Q214" t="s">
        <v>373</v>
      </c>
      <c r="R214" s="44">
        <v>78000</v>
      </c>
      <c r="S214">
        <v>0</v>
      </c>
      <c r="T214">
        <v>0</v>
      </c>
      <c r="U214" s="44">
        <v>3000</v>
      </c>
      <c r="V214">
        <v>0</v>
      </c>
      <c r="W214" s="44">
        <v>6000</v>
      </c>
      <c r="X214">
        <v>0</v>
      </c>
      <c r="Y214" s="44">
        <v>5000</v>
      </c>
      <c r="Z214" s="44">
        <v>5000</v>
      </c>
      <c r="AA214" s="44">
        <v>3000</v>
      </c>
      <c r="AB214">
        <v>0</v>
      </c>
      <c r="AC214" s="44">
        <v>6000</v>
      </c>
      <c r="AD214" s="44">
        <v>2000</v>
      </c>
      <c r="AE214" s="44">
        <v>30000</v>
      </c>
      <c r="AG214" s="49"/>
    </row>
    <row r="215" spans="1:33" x14ac:dyDescent="0.25">
      <c r="A215">
        <v>2022</v>
      </c>
      <c r="B215">
        <v>7117</v>
      </c>
      <c r="C215" t="s">
        <v>368</v>
      </c>
      <c r="D215">
        <v>12</v>
      </c>
      <c r="E215" t="s">
        <v>510</v>
      </c>
      <c r="F215">
        <v>0</v>
      </c>
      <c r="G215" t="s">
        <v>498</v>
      </c>
      <c r="H215">
        <v>0</v>
      </c>
      <c r="I215" t="s">
        <v>498</v>
      </c>
      <c r="J215">
        <v>2</v>
      </c>
      <c r="K215" t="s">
        <v>511</v>
      </c>
      <c r="L215" s="26" t="s">
        <v>574</v>
      </c>
      <c r="M215" t="s">
        <v>575</v>
      </c>
      <c r="N215" t="s">
        <v>512</v>
      </c>
      <c r="O215" t="s">
        <v>513</v>
      </c>
      <c r="P215">
        <v>9996</v>
      </c>
      <c r="Q215" t="s">
        <v>373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G215" s="49"/>
    </row>
    <row r="216" spans="1:33" x14ac:dyDescent="0.25">
      <c r="A216">
        <v>2022</v>
      </c>
      <c r="B216">
        <v>7117</v>
      </c>
      <c r="C216" t="s">
        <v>368</v>
      </c>
      <c r="D216">
        <v>1</v>
      </c>
      <c r="E216" t="s">
        <v>497</v>
      </c>
      <c r="F216">
        <v>0</v>
      </c>
      <c r="G216" t="s">
        <v>498</v>
      </c>
      <c r="H216">
        <v>0</v>
      </c>
      <c r="I216" t="s">
        <v>498</v>
      </c>
      <c r="J216">
        <v>1</v>
      </c>
      <c r="K216" t="s">
        <v>499</v>
      </c>
      <c r="L216" s="26" t="s">
        <v>576</v>
      </c>
      <c r="M216" t="s">
        <v>577</v>
      </c>
      <c r="N216" t="s">
        <v>512</v>
      </c>
      <c r="O216" t="s">
        <v>513</v>
      </c>
      <c r="P216">
        <v>9996</v>
      </c>
      <c r="Q216" t="s">
        <v>373</v>
      </c>
      <c r="R216" s="44">
        <v>100000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 s="44">
        <v>100000</v>
      </c>
      <c r="Z216">
        <v>0</v>
      </c>
      <c r="AA216">
        <v>0</v>
      </c>
      <c r="AB216">
        <v>0</v>
      </c>
      <c r="AC216">
        <v>0</v>
      </c>
      <c r="AD216">
        <v>0</v>
      </c>
      <c r="AE216" s="44">
        <v>100000</v>
      </c>
      <c r="AG216" s="49"/>
    </row>
    <row r="217" spans="1:33" x14ac:dyDescent="0.25">
      <c r="A217">
        <v>2022</v>
      </c>
      <c r="B217">
        <v>7117</v>
      </c>
      <c r="C217" t="s">
        <v>368</v>
      </c>
      <c r="D217">
        <v>1</v>
      </c>
      <c r="E217" t="s">
        <v>497</v>
      </c>
      <c r="F217">
        <v>0</v>
      </c>
      <c r="G217" t="s">
        <v>498</v>
      </c>
      <c r="H217">
        <v>0</v>
      </c>
      <c r="I217" t="s">
        <v>498</v>
      </c>
      <c r="J217">
        <v>1</v>
      </c>
      <c r="K217" t="s">
        <v>499</v>
      </c>
      <c r="L217" s="26" t="s">
        <v>576</v>
      </c>
      <c r="M217" t="s">
        <v>577</v>
      </c>
      <c r="N217" t="s">
        <v>512</v>
      </c>
      <c r="O217" t="s">
        <v>513</v>
      </c>
      <c r="P217">
        <v>9998</v>
      </c>
      <c r="Q217" t="s">
        <v>446</v>
      </c>
      <c r="R217" s="44">
        <v>500000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 s="44">
        <v>500000</v>
      </c>
      <c r="Z217">
        <v>0</v>
      </c>
      <c r="AA217">
        <v>0</v>
      </c>
      <c r="AB217">
        <v>0</v>
      </c>
      <c r="AC217">
        <v>0</v>
      </c>
      <c r="AD217">
        <v>0</v>
      </c>
      <c r="AE217" s="44">
        <v>500000</v>
      </c>
      <c r="AG217" s="49"/>
    </row>
    <row r="218" spans="1:33" x14ac:dyDescent="0.25">
      <c r="A218">
        <v>2022</v>
      </c>
      <c r="B218">
        <v>7117</v>
      </c>
      <c r="C218" t="s">
        <v>368</v>
      </c>
      <c r="D218">
        <v>1</v>
      </c>
      <c r="E218" t="s">
        <v>497</v>
      </c>
      <c r="F218">
        <v>0</v>
      </c>
      <c r="G218" t="s">
        <v>498</v>
      </c>
      <c r="H218">
        <v>0</v>
      </c>
      <c r="I218" t="s">
        <v>498</v>
      </c>
      <c r="J218">
        <v>3</v>
      </c>
      <c r="K218" t="s">
        <v>504</v>
      </c>
      <c r="L218" s="26" t="s">
        <v>576</v>
      </c>
      <c r="M218" t="s">
        <v>577</v>
      </c>
      <c r="N218" t="s">
        <v>512</v>
      </c>
      <c r="O218" t="s">
        <v>513</v>
      </c>
      <c r="P218">
        <v>1955</v>
      </c>
      <c r="Q218" t="s">
        <v>419</v>
      </c>
      <c r="R218" s="44">
        <v>5000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G218" s="49"/>
    </row>
    <row r="219" spans="1:33" x14ac:dyDescent="0.25">
      <c r="A219">
        <v>2022</v>
      </c>
      <c r="B219">
        <v>7117</v>
      </c>
      <c r="C219" t="s">
        <v>368</v>
      </c>
      <c r="D219">
        <v>1</v>
      </c>
      <c r="E219" t="s">
        <v>497</v>
      </c>
      <c r="F219">
        <v>0</v>
      </c>
      <c r="G219" t="s">
        <v>498</v>
      </c>
      <c r="H219">
        <v>0</v>
      </c>
      <c r="I219" t="s">
        <v>498</v>
      </c>
      <c r="J219">
        <v>3</v>
      </c>
      <c r="K219" t="s">
        <v>504</v>
      </c>
      <c r="L219" s="26" t="s">
        <v>576</v>
      </c>
      <c r="M219" t="s">
        <v>577</v>
      </c>
      <c r="N219" t="s">
        <v>512</v>
      </c>
      <c r="O219" t="s">
        <v>513</v>
      </c>
      <c r="P219">
        <v>9995</v>
      </c>
      <c r="Q219" t="s">
        <v>432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G219" s="49"/>
    </row>
    <row r="220" spans="1:33" x14ac:dyDescent="0.25">
      <c r="A220">
        <v>2022</v>
      </c>
      <c r="B220">
        <v>7117</v>
      </c>
      <c r="C220" t="s">
        <v>368</v>
      </c>
      <c r="D220">
        <v>1</v>
      </c>
      <c r="E220" t="s">
        <v>497</v>
      </c>
      <c r="F220">
        <v>0</v>
      </c>
      <c r="G220" t="s">
        <v>498</v>
      </c>
      <c r="H220">
        <v>0</v>
      </c>
      <c r="I220" t="s">
        <v>498</v>
      </c>
      <c r="J220">
        <v>4</v>
      </c>
      <c r="K220" t="s">
        <v>505</v>
      </c>
      <c r="L220" s="26" t="s">
        <v>576</v>
      </c>
      <c r="M220" t="s">
        <v>577</v>
      </c>
      <c r="N220" t="s">
        <v>512</v>
      </c>
      <c r="O220" t="s">
        <v>513</v>
      </c>
      <c r="P220">
        <v>1955</v>
      </c>
      <c r="Q220" t="s">
        <v>419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G220" s="49"/>
    </row>
    <row r="221" spans="1:33" x14ac:dyDescent="0.25">
      <c r="A221">
        <v>2022</v>
      </c>
      <c r="B221">
        <v>7117</v>
      </c>
      <c r="C221" t="s">
        <v>368</v>
      </c>
      <c r="D221">
        <v>12</v>
      </c>
      <c r="E221" t="s">
        <v>510</v>
      </c>
      <c r="F221">
        <v>0</v>
      </c>
      <c r="G221" t="s">
        <v>498</v>
      </c>
      <c r="H221">
        <v>0</v>
      </c>
      <c r="I221" t="s">
        <v>498</v>
      </c>
      <c r="J221">
        <v>5</v>
      </c>
      <c r="K221" t="s">
        <v>516</v>
      </c>
      <c r="L221" s="26" t="s">
        <v>578</v>
      </c>
      <c r="M221" t="s">
        <v>579</v>
      </c>
      <c r="N221" t="s">
        <v>512</v>
      </c>
      <c r="O221" t="s">
        <v>513</v>
      </c>
      <c r="P221">
        <v>1955</v>
      </c>
      <c r="Q221" t="s">
        <v>419</v>
      </c>
      <c r="R221" s="44">
        <v>150000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 s="44">
        <v>65371.199999999997</v>
      </c>
      <c r="AA221" s="44">
        <v>58723.199999999997</v>
      </c>
      <c r="AB221">
        <v>0</v>
      </c>
      <c r="AC221">
        <v>0</v>
      </c>
      <c r="AD221">
        <v>0</v>
      </c>
      <c r="AE221" s="44">
        <v>124094.39999999999</v>
      </c>
      <c r="AG221" s="49"/>
    </row>
    <row r="222" spans="1:33" x14ac:dyDescent="0.25">
      <c r="A222">
        <v>2022</v>
      </c>
      <c r="B222">
        <v>7117</v>
      </c>
      <c r="C222" t="s">
        <v>368</v>
      </c>
      <c r="D222">
        <v>11</v>
      </c>
      <c r="E222" t="s">
        <v>508</v>
      </c>
      <c r="F222">
        <v>0</v>
      </c>
      <c r="G222" t="s">
        <v>498</v>
      </c>
      <c r="H222">
        <v>0</v>
      </c>
      <c r="I222" t="s">
        <v>498</v>
      </c>
      <c r="J222">
        <v>1</v>
      </c>
      <c r="K222" t="s">
        <v>509</v>
      </c>
      <c r="L222" s="26" t="s">
        <v>580</v>
      </c>
      <c r="M222" t="s">
        <v>581</v>
      </c>
      <c r="N222" t="s">
        <v>512</v>
      </c>
      <c r="O222" t="s">
        <v>513</v>
      </c>
      <c r="P222">
        <v>1955</v>
      </c>
      <c r="Q222" t="s">
        <v>419</v>
      </c>
      <c r="R222" s="44">
        <v>200000</v>
      </c>
      <c r="S222">
        <v>0</v>
      </c>
      <c r="T222">
        <v>0</v>
      </c>
      <c r="U222">
        <v>0</v>
      </c>
      <c r="V222">
        <v>0</v>
      </c>
      <c r="W222" s="44">
        <v>79200</v>
      </c>
      <c r="X222" s="44">
        <v>27730</v>
      </c>
      <c r="Y222">
        <v>0</v>
      </c>
      <c r="Z222" s="44">
        <v>9000</v>
      </c>
      <c r="AA222">
        <v>0</v>
      </c>
      <c r="AB222">
        <v>0</v>
      </c>
      <c r="AC222">
        <v>0</v>
      </c>
      <c r="AD222">
        <v>0</v>
      </c>
      <c r="AE222" s="44">
        <v>115930</v>
      </c>
      <c r="AG222" s="49"/>
    </row>
    <row r="223" spans="1:33" x14ac:dyDescent="0.25">
      <c r="A223">
        <v>2022</v>
      </c>
      <c r="B223">
        <v>7117</v>
      </c>
      <c r="C223" t="s">
        <v>368</v>
      </c>
      <c r="D223">
        <v>12</v>
      </c>
      <c r="E223" t="s">
        <v>510</v>
      </c>
      <c r="F223">
        <v>0</v>
      </c>
      <c r="G223" t="s">
        <v>498</v>
      </c>
      <c r="H223">
        <v>0</v>
      </c>
      <c r="I223" t="s">
        <v>498</v>
      </c>
      <c r="J223">
        <v>5</v>
      </c>
      <c r="K223" t="s">
        <v>516</v>
      </c>
      <c r="L223" s="26" t="s">
        <v>580</v>
      </c>
      <c r="M223" t="s">
        <v>581</v>
      </c>
      <c r="N223" t="s">
        <v>512</v>
      </c>
      <c r="O223" t="s">
        <v>513</v>
      </c>
      <c r="P223">
        <v>1955</v>
      </c>
      <c r="Q223" t="s">
        <v>419</v>
      </c>
      <c r="R223" s="44">
        <v>5900000</v>
      </c>
      <c r="S223">
        <v>0</v>
      </c>
      <c r="T223" s="44">
        <v>810000</v>
      </c>
      <c r="U223" s="44">
        <v>1303080</v>
      </c>
      <c r="V223" s="44">
        <v>253000</v>
      </c>
      <c r="W223" s="44">
        <v>563236</v>
      </c>
      <c r="X223" s="44">
        <v>720750</v>
      </c>
      <c r="Y223" s="44">
        <v>934000</v>
      </c>
      <c r="Z223" s="44">
        <v>799488</v>
      </c>
      <c r="AA223" s="44">
        <v>189488</v>
      </c>
      <c r="AB223" s="44">
        <v>239000</v>
      </c>
      <c r="AC223" s="44">
        <v>19900</v>
      </c>
      <c r="AD223" s="44">
        <v>65604</v>
      </c>
      <c r="AE223" s="44">
        <v>5897546</v>
      </c>
      <c r="AG223" s="49"/>
    </row>
    <row r="224" spans="1:33" x14ac:dyDescent="0.25">
      <c r="A224">
        <v>2022</v>
      </c>
      <c r="B224">
        <v>7117</v>
      </c>
      <c r="C224" t="s">
        <v>368</v>
      </c>
      <c r="D224">
        <v>12</v>
      </c>
      <c r="E224" t="s">
        <v>510</v>
      </c>
      <c r="F224">
        <v>0</v>
      </c>
      <c r="G224" t="s">
        <v>498</v>
      </c>
      <c r="H224">
        <v>0</v>
      </c>
      <c r="I224" t="s">
        <v>498</v>
      </c>
      <c r="J224">
        <v>5</v>
      </c>
      <c r="K224" t="s">
        <v>516</v>
      </c>
      <c r="L224" s="26" t="s">
        <v>580</v>
      </c>
      <c r="M224" t="s">
        <v>581</v>
      </c>
      <c r="N224" t="s">
        <v>512</v>
      </c>
      <c r="O224" t="s">
        <v>513</v>
      </c>
      <c r="P224">
        <v>9995</v>
      </c>
      <c r="Q224" t="s">
        <v>432</v>
      </c>
      <c r="R224" s="44">
        <v>1000000</v>
      </c>
      <c r="S224">
        <v>0</v>
      </c>
      <c r="T224">
        <v>0</v>
      </c>
      <c r="U224">
        <v>0</v>
      </c>
      <c r="V224">
        <v>0</v>
      </c>
      <c r="W224">
        <v>0</v>
      </c>
      <c r="X224" s="44">
        <v>7000</v>
      </c>
      <c r="Y224">
        <v>0</v>
      </c>
      <c r="Z224">
        <v>0</v>
      </c>
      <c r="AA224">
        <v>0</v>
      </c>
      <c r="AB224" s="44">
        <v>330000</v>
      </c>
      <c r="AC224" s="44">
        <v>460000</v>
      </c>
      <c r="AD224" s="44">
        <v>132220</v>
      </c>
      <c r="AE224" s="44">
        <v>929220</v>
      </c>
      <c r="AG224" s="49"/>
    </row>
    <row r="225" spans="1:33" x14ac:dyDescent="0.25">
      <c r="A225">
        <v>2022</v>
      </c>
      <c r="B225">
        <v>7117</v>
      </c>
      <c r="C225" t="s">
        <v>368</v>
      </c>
      <c r="D225">
        <v>12</v>
      </c>
      <c r="E225" t="s">
        <v>510</v>
      </c>
      <c r="F225">
        <v>0</v>
      </c>
      <c r="G225" t="s">
        <v>498</v>
      </c>
      <c r="H225">
        <v>0</v>
      </c>
      <c r="I225" t="s">
        <v>498</v>
      </c>
      <c r="J225">
        <v>5</v>
      </c>
      <c r="K225" t="s">
        <v>516</v>
      </c>
      <c r="L225" s="26" t="s">
        <v>580</v>
      </c>
      <c r="M225" t="s">
        <v>581</v>
      </c>
      <c r="N225" t="s">
        <v>512</v>
      </c>
      <c r="O225" t="s">
        <v>513</v>
      </c>
      <c r="P225">
        <v>9996</v>
      </c>
      <c r="Q225" t="s">
        <v>373</v>
      </c>
      <c r="R225" s="44">
        <v>1600000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 s="44">
        <v>225000</v>
      </c>
      <c r="AD225" s="44">
        <v>1365750</v>
      </c>
      <c r="AE225" s="44">
        <v>1590750</v>
      </c>
      <c r="AG225" s="49"/>
    </row>
    <row r="226" spans="1:33" x14ac:dyDescent="0.25">
      <c r="A226">
        <v>2022</v>
      </c>
      <c r="B226">
        <v>7117</v>
      </c>
      <c r="C226" t="s">
        <v>368</v>
      </c>
      <c r="D226">
        <v>12</v>
      </c>
      <c r="E226" t="s">
        <v>510</v>
      </c>
      <c r="F226">
        <v>0</v>
      </c>
      <c r="G226" t="s">
        <v>498</v>
      </c>
      <c r="H226">
        <v>0</v>
      </c>
      <c r="I226" t="s">
        <v>498</v>
      </c>
      <c r="J226">
        <v>5</v>
      </c>
      <c r="K226" t="s">
        <v>516</v>
      </c>
      <c r="L226" s="26" t="s">
        <v>580</v>
      </c>
      <c r="M226" t="s">
        <v>581</v>
      </c>
      <c r="N226" t="s">
        <v>512</v>
      </c>
      <c r="O226" t="s">
        <v>513</v>
      </c>
      <c r="P226">
        <v>9998</v>
      </c>
      <c r="Q226" t="s">
        <v>446</v>
      </c>
      <c r="R226" s="44">
        <v>2500000</v>
      </c>
      <c r="S226">
        <v>0</v>
      </c>
      <c r="T226">
        <v>0</v>
      </c>
      <c r="U226">
        <v>0</v>
      </c>
      <c r="V226">
        <v>0</v>
      </c>
      <c r="W226" s="44">
        <v>322000</v>
      </c>
      <c r="X226">
        <v>0</v>
      </c>
      <c r="Y226">
        <v>0</v>
      </c>
      <c r="Z226">
        <v>0</v>
      </c>
      <c r="AA226" s="44">
        <v>1145000</v>
      </c>
      <c r="AB226">
        <v>0</v>
      </c>
      <c r="AC226">
        <v>0</v>
      </c>
      <c r="AD226" s="44">
        <v>460000</v>
      </c>
      <c r="AE226" s="44">
        <v>1927000</v>
      </c>
      <c r="AG226" s="49"/>
    </row>
    <row r="227" spans="1:33" x14ac:dyDescent="0.25">
      <c r="A227">
        <v>2022</v>
      </c>
      <c r="B227">
        <v>7117</v>
      </c>
      <c r="C227" t="s">
        <v>368</v>
      </c>
      <c r="D227">
        <v>11</v>
      </c>
      <c r="E227" t="s">
        <v>508</v>
      </c>
      <c r="F227">
        <v>0</v>
      </c>
      <c r="G227" t="s">
        <v>498</v>
      </c>
      <c r="H227">
        <v>0</v>
      </c>
      <c r="I227" t="s">
        <v>498</v>
      </c>
      <c r="J227">
        <v>1</v>
      </c>
      <c r="K227" t="s">
        <v>509</v>
      </c>
      <c r="L227" s="26" t="s">
        <v>582</v>
      </c>
      <c r="M227" t="s">
        <v>583</v>
      </c>
      <c r="N227" t="s">
        <v>569</v>
      </c>
      <c r="O227" t="s">
        <v>570</v>
      </c>
      <c r="P227">
        <v>1955</v>
      </c>
      <c r="Q227" t="s">
        <v>419</v>
      </c>
      <c r="R227" s="44">
        <v>150000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 s="44">
        <v>150000</v>
      </c>
      <c r="AD227">
        <v>0</v>
      </c>
      <c r="AE227" s="44">
        <v>150000</v>
      </c>
      <c r="AG227" s="49"/>
    </row>
    <row r="228" spans="1:33" x14ac:dyDescent="0.25">
      <c r="A228">
        <v>2022</v>
      </c>
      <c r="B228">
        <v>7117</v>
      </c>
      <c r="C228" t="s">
        <v>368</v>
      </c>
      <c r="D228">
        <v>12</v>
      </c>
      <c r="E228" t="s">
        <v>510</v>
      </c>
      <c r="F228">
        <v>0</v>
      </c>
      <c r="G228" t="s">
        <v>498</v>
      </c>
      <c r="H228">
        <v>0</v>
      </c>
      <c r="I228" t="s">
        <v>498</v>
      </c>
      <c r="J228">
        <v>5</v>
      </c>
      <c r="K228" t="s">
        <v>516</v>
      </c>
      <c r="L228" s="26" t="s">
        <v>584</v>
      </c>
      <c r="M228" t="s">
        <v>152</v>
      </c>
      <c r="N228" t="s">
        <v>512</v>
      </c>
      <c r="O228" t="s">
        <v>513</v>
      </c>
      <c r="P228">
        <v>9996</v>
      </c>
      <c r="Q228" t="s">
        <v>373</v>
      </c>
      <c r="R228" s="44">
        <v>250000</v>
      </c>
      <c r="S228">
        <v>0</v>
      </c>
      <c r="T228">
        <v>0</v>
      </c>
      <c r="U228">
        <v>0</v>
      </c>
      <c r="V228" s="44">
        <v>18463.14</v>
      </c>
      <c r="W228" s="44">
        <v>128011.32</v>
      </c>
      <c r="X228">
        <v>0</v>
      </c>
      <c r="Y228">
        <v>0</v>
      </c>
      <c r="Z228">
        <v>0</v>
      </c>
      <c r="AA228" s="44">
        <v>17228.84</v>
      </c>
      <c r="AB228" s="44">
        <v>47177.66</v>
      </c>
      <c r="AC228">
        <v>0</v>
      </c>
      <c r="AD228" s="44">
        <v>7968.39</v>
      </c>
      <c r="AE228" s="44">
        <v>218849.35</v>
      </c>
      <c r="AG228" s="49"/>
    </row>
    <row r="229" spans="1:33" x14ac:dyDescent="0.25">
      <c r="A229">
        <v>2022</v>
      </c>
      <c r="B229">
        <v>7117</v>
      </c>
      <c r="C229" t="s">
        <v>368</v>
      </c>
      <c r="D229">
        <v>11</v>
      </c>
      <c r="E229" t="s">
        <v>508</v>
      </c>
      <c r="F229">
        <v>0</v>
      </c>
      <c r="G229" t="s">
        <v>498</v>
      </c>
      <c r="H229">
        <v>0</v>
      </c>
      <c r="I229" t="s">
        <v>498</v>
      </c>
      <c r="J229">
        <v>1</v>
      </c>
      <c r="K229" t="s">
        <v>509</v>
      </c>
      <c r="L229" s="26" t="s">
        <v>585</v>
      </c>
      <c r="M229" t="s">
        <v>586</v>
      </c>
      <c r="N229" t="s">
        <v>569</v>
      </c>
      <c r="O229" t="s">
        <v>570</v>
      </c>
      <c r="P229">
        <v>1955</v>
      </c>
      <c r="Q229" t="s">
        <v>419</v>
      </c>
      <c r="R229" s="44">
        <v>4350000</v>
      </c>
      <c r="S229">
        <v>0</v>
      </c>
      <c r="T229">
        <v>0</v>
      </c>
      <c r="U229">
        <v>0</v>
      </c>
      <c r="V229" s="44">
        <v>9295</v>
      </c>
      <c r="W229" s="44">
        <v>2182.8000000000002</v>
      </c>
      <c r="X229">
        <v>0</v>
      </c>
      <c r="Y229">
        <v>0</v>
      </c>
      <c r="Z229">
        <v>0</v>
      </c>
      <c r="AA229">
        <v>0</v>
      </c>
      <c r="AB229" s="44">
        <v>344935</v>
      </c>
      <c r="AC229">
        <v>926.5</v>
      </c>
      <c r="AD229" s="44">
        <v>100000</v>
      </c>
      <c r="AE229" s="44">
        <v>457339.3</v>
      </c>
      <c r="AG229" s="49"/>
    </row>
    <row r="230" spans="1:33" x14ac:dyDescent="0.25">
      <c r="A230">
        <v>2022</v>
      </c>
      <c r="B230">
        <v>7117</v>
      </c>
      <c r="C230" t="s">
        <v>368</v>
      </c>
      <c r="D230">
        <v>11</v>
      </c>
      <c r="E230" t="s">
        <v>508</v>
      </c>
      <c r="F230">
        <v>0</v>
      </c>
      <c r="G230" t="s">
        <v>498</v>
      </c>
      <c r="H230">
        <v>0</v>
      </c>
      <c r="I230" t="s">
        <v>498</v>
      </c>
      <c r="J230">
        <v>1</v>
      </c>
      <c r="K230" t="s">
        <v>509</v>
      </c>
      <c r="L230" s="26" t="s">
        <v>585</v>
      </c>
      <c r="M230" t="s">
        <v>586</v>
      </c>
      <c r="N230" t="s">
        <v>569</v>
      </c>
      <c r="O230" t="s">
        <v>570</v>
      </c>
      <c r="P230">
        <v>9996</v>
      </c>
      <c r="Q230" t="s">
        <v>373</v>
      </c>
      <c r="R230" s="44">
        <v>1080100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G230" s="49"/>
    </row>
    <row r="231" spans="1:33" x14ac:dyDescent="0.25">
      <c r="A231">
        <v>2022</v>
      </c>
      <c r="B231">
        <v>7117</v>
      </c>
      <c r="C231" t="s">
        <v>368</v>
      </c>
      <c r="D231">
        <v>12</v>
      </c>
      <c r="E231" t="s">
        <v>510</v>
      </c>
      <c r="F231">
        <v>0</v>
      </c>
      <c r="G231" t="s">
        <v>498</v>
      </c>
      <c r="H231">
        <v>0</v>
      </c>
      <c r="I231" t="s">
        <v>498</v>
      </c>
      <c r="J231">
        <v>5</v>
      </c>
      <c r="K231" t="s">
        <v>516</v>
      </c>
      <c r="L231" s="26" t="s">
        <v>587</v>
      </c>
      <c r="M231" t="s">
        <v>588</v>
      </c>
      <c r="N231" t="s">
        <v>512</v>
      </c>
      <c r="O231" t="s">
        <v>513</v>
      </c>
      <c r="P231">
        <v>9996</v>
      </c>
      <c r="Q231" t="s">
        <v>373</v>
      </c>
      <c r="R231" s="44">
        <v>1000000</v>
      </c>
      <c r="S231">
        <v>0</v>
      </c>
      <c r="T231" s="44">
        <v>18634</v>
      </c>
      <c r="U231" s="44">
        <v>7875</v>
      </c>
      <c r="V231" s="44">
        <v>9510</v>
      </c>
      <c r="W231" s="44">
        <v>180474.59</v>
      </c>
      <c r="X231" s="44">
        <v>344000</v>
      </c>
      <c r="Y231">
        <v>0</v>
      </c>
      <c r="Z231" s="44">
        <v>352000</v>
      </c>
      <c r="AA231" s="44">
        <v>29566.14</v>
      </c>
      <c r="AB231" s="44">
        <v>32566.12</v>
      </c>
      <c r="AC231">
        <v>0</v>
      </c>
      <c r="AD231" s="44">
        <v>17639.96</v>
      </c>
      <c r="AE231" s="44">
        <v>992265.81</v>
      </c>
      <c r="AG231" s="49"/>
    </row>
    <row r="232" spans="1:33" x14ac:dyDescent="0.25">
      <c r="A232">
        <v>2022</v>
      </c>
      <c r="B232">
        <v>7117</v>
      </c>
      <c r="C232" t="s">
        <v>368</v>
      </c>
      <c r="D232">
        <v>1</v>
      </c>
      <c r="E232" t="s">
        <v>497</v>
      </c>
      <c r="F232">
        <v>0</v>
      </c>
      <c r="G232" t="s">
        <v>498</v>
      </c>
      <c r="H232">
        <v>0</v>
      </c>
      <c r="I232" t="s">
        <v>498</v>
      </c>
      <c r="J232">
        <v>3</v>
      </c>
      <c r="K232" t="s">
        <v>504</v>
      </c>
      <c r="L232" s="26" t="s">
        <v>589</v>
      </c>
      <c r="M232" t="s">
        <v>590</v>
      </c>
      <c r="N232" t="s">
        <v>512</v>
      </c>
      <c r="O232" t="s">
        <v>513</v>
      </c>
      <c r="P232">
        <v>1955</v>
      </c>
      <c r="Q232" t="s">
        <v>419</v>
      </c>
      <c r="R232" s="44">
        <v>1000000</v>
      </c>
      <c r="S232">
        <v>0</v>
      </c>
      <c r="T232">
        <v>0</v>
      </c>
      <c r="U232" s="44">
        <v>100000</v>
      </c>
      <c r="V232">
        <v>0</v>
      </c>
      <c r="W232" s="44">
        <v>150000</v>
      </c>
      <c r="X232">
        <v>0</v>
      </c>
      <c r="Y232">
        <v>0</v>
      </c>
      <c r="Z232" s="44">
        <v>62000</v>
      </c>
      <c r="AA232" s="44">
        <v>435000</v>
      </c>
      <c r="AB232" s="44">
        <v>40000</v>
      </c>
      <c r="AC232">
        <v>0</v>
      </c>
      <c r="AD232" s="44">
        <v>205000</v>
      </c>
      <c r="AE232" s="44">
        <v>992000</v>
      </c>
      <c r="AG232" s="49"/>
    </row>
    <row r="233" spans="1:33" x14ac:dyDescent="0.25">
      <c r="A233">
        <v>2022</v>
      </c>
      <c r="B233">
        <v>7117</v>
      </c>
      <c r="C233" t="s">
        <v>368</v>
      </c>
      <c r="D233">
        <v>1</v>
      </c>
      <c r="E233" t="s">
        <v>497</v>
      </c>
      <c r="F233">
        <v>0</v>
      </c>
      <c r="G233" t="s">
        <v>498</v>
      </c>
      <c r="H233">
        <v>0</v>
      </c>
      <c r="I233" t="s">
        <v>498</v>
      </c>
      <c r="J233">
        <v>3</v>
      </c>
      <c r="K233" t="s">
        <v>504</v>
      </c>
      <c r="L233" s="26" t="s">
        <v>589</v>
      </c>
      <c r="M233" t="s">
        <v>590</v>
      </c>
      <c r="N233" t="s">
        <v>512</v>
      </c>
      <c r="O233" t="s">
        <v>513</v>
      </c>
      <c r="P233">
        <v>9996</v>
      </c>
      <c r="Q233" t="s">
        <v>373</v>
      </c>
      <c r="R233" s="44">
        <v>500000</v>
      </c>
      <c r="S233">
        <v>0</v>
      </c>
      <c r="T233">
        <v>0</v>
      </c>
      <c r="U233">
        <v>0</v>
      </c>
      <c r="V233">
        <v>0</v>
      </c>
      <c r="W233" s="44">
        <v>200000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 s="44">
        <v>295000</v>
      </c>
      <c r="AE233" s="44">
        <v>495000</v>
      </c>
      <c r="AG233" s="49"/>
    </row>
    <row r="234" spans="1:33" x14ac:dyDescent="0.25">
      <c r="A234">
        <v>2022</v>
      </c>
      <c r="B234">
        <v>7117</v>
      </c>
      <c r="C234" t="s">
        <v>368</v>
      </c>
      <c r="D234">
        <v>1</v>
      </c>
      <c r="E234" t="s">
        <v>497</v>
      </c>
      <c r="F234">
        <v>0</v>
      </c>
      <c r="G234" t="s">
        <v>498</v>
      </c>
      <c r="H234">
        <v>0</v>
      </c>
      <c r="I234" t="s">
        <v>498</v>
      </c>
      <c r="J234">
        <v>3</v>
      </c>
      <c r="K234" t="s">
        <v>504</v>
      </c>
      <c r="L234" s="26" t="s">
        <v>591</v>
      </c>
      <c r="M234" t="s">
        <v>592</v>
      </c>
      <c r="N234" t="s">
        <v>512</v>
      </c>
      <c r="O234" t="s">
        <v>513</v>
      </c>
      <c r="P234">
        <v>1955</v>
      </c>
      <c r="Q234" t="s">
        <v>419</v>
      </c>
      <c r="R234" s="44">
        <v>200000</v>
      </c>
      <c r="S234">
        <v>0</v>
      </c>
      <c r="T234">
        <v>0</v>
      </c>
      <c r="U234" s="44">
        <v>36140</v>
      </c>
      <c r="V234" s="44">
        <v>73986</v>
      </c>
      <c r="W234" s="44">
        <v>47550</v>
      </c>
      <c r="X234" s="44">
        <v>14986</v>
      </c>
      <c r="Y234">
        <v>0</v>
      </c>
      <c r="Z234">
        <v>0</v>
      </c>
      <c r="AA234" s="44">
        <v>5310</v>
      </c>
      <c r="AB234">
        <v>0</v>
      </c>
      <c r="AC234">
        <v>0</v>
      </c>
      <c r="AD234">
        <v>0</v>
      </c>
      <c r="AE234" s="44">
        <v>177972</v>
      </c>
      <c r="AG234" s="49"/>
    </row>
    <row r="235" spans="1:33" x14ac:dyDescent="0.25">
      <c r="A235">
        <v>2022</v>
      </c>
      <c r="B235">
        <v>7117</v>
      </c>
      <c r="C235" t="s">
        <v>368</v>
      </c>
      <c r="D235">
        <v>1</v>
      </c>
      <c r="E235" t="s">
        <v>497</v>
      </c>
      <c r="F235">
        <v>0</v>
      </c>
      <c r="G235" t="s">
        <v>498</v>
      </c>
      <c r="H235">
        <v>0</v>
      </c>
      <c r="I235" t="s">
        <v>498</v>
      </c>
      <c r="J235">
        <v>3</v>
      </c>
      <c r="K235" t="s">
        <v>504</v>
      </c>
      <c r="L235" s="26" t="s">
        <v>591</v>
      </c>
      <c r="M235" t="s">
        <v>592</v>
      </c>
      <c r="N235" t="s">
        <v>512</v>
      </c>
      <c r="O235" t="s">
        <v>513</v>
      </c>
      <c r="P235">
        <v>9996</v>
      </c>
      <c r="Q235" t="s">
        <v>373</v>
      </c>
      <c r="R235" s="44">
        <v>300000</v>
      </c>
      <c r="S235">
        <v>0</v>
      </c>
      <c r="T235" s="44">
        <v>85000</v>
      </c>
      <c r="U235">
        <v>0</v>
      </c>
      <c r="V235">
        <v>0</v>
      </c>
      <c r="W235" s="44">
        <v>122285.1</v>
      </c>
      <c r="X235">
        <v>0</v>
      </c>
      <c r="Y235">
        <v>0</v>
      </c>
      <c r="Z235">
        <v>0</v>
      </c>
      <c r="AA235">
        <v>0</v>
      </c>
      <c r="AB235">
        <v>0</v>
      </c>
      <c r="AC235" s="44">
        <v>49959</v>
      </c>
      <c r="AD235">
        <v>0</v>
      </c>
      <c r="AE235" s="44">
        <v>257244.1</v>
      </c>
      <c r="AG235" s="49"/>
    </row>
    <row r="236" spans="1:33" x14ac:dyDescent="0.25">
      <c r="A236">
        <v>2022</v>
      </c>
      <c r="B236">
        <v>7117</v>
      </c>
      <c r="C236" t="s">
        <v>368</v>
      </c>
      <c r="D236">
        <v>14</v>
      </c>
      <c r="E236" t="s">
        <v>523</v>
      </c>
      <c r="F236">
        <v>0</v>
      </c>
      <c r="G236" t="s">
        <v>498</v>
      </c>
      <c r="H236">
        <v>0</v>
      </c>
      <c r="I236" t="s">
        <v>498</v>
      </c>
      <c r="J236">
        <v>4</v>
      </c>
      <c r="K236" t="s">
        <v>529</v>
      </c>
      <c r="L236" s="26" t="s">
        <v>591</v>
      </c>
      <c r="M236" t="s">
        <v>592</v>
      </c>
      <c r="N236" t="s">
        <v>526</v>
      </c>
      <c r="O236" t="s">
        <v>527</v>
      </c>
      <c r="P236">
        <v>9998</v>
      </c>
      <c r="Q236" t="s">
        <v>446</v>
      </c>
      <c r="R236" s="44">
        <v>50000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G236" s="49"/>
    </row>
    <row r="237" spans="1:33" x14ac:dyDescent="0.25">
      <c r="A237">
        <v>2022</v>
      </c>
      <c r="B237">
        <v>7117</v>
      </c>
      <c r="C237" t="s">
        <v>368</v>
      </c>
      <c r="D237">
        <v>15</v>
      </c>
      <c r="E237" t="s">
        <v>530</v>
      </c>
      <c r="F237">
        <v>0</v>
      </c>
      <c r="G237" t="s">
        <v>498</v>
      </c>
      <c r="H237">
        <v>0</v>
      </c>
      <c r="I237" t="s">
        <v>498</v>
      </c>
      <c r="J237">
        <v>1</v>
      </c>
      <c r="K237" t="s">
        <v>531</v>
      </c>
      <c r="L237" s="26" t="s">
        <v>591</v>
      </c>
      <c r="M237" t="s">
        <v>592</v>
      </c>
      <c r="N237" t="s">
        <v>526</v>
      </c>
      <c r="O237" t="s">
        <v>527</v>
      </c>
      <c r="P237">
        <v>9996</v>
      </c>
      <c r="Q237" t="s">
        <v>373</v>
      </c>
      <c r="R237" s="44">
        <v>440000</v>
      </c>
      <c r="S237" s="44">
        <v>48000</v>
      </c>
      <c r="T237" s="44">
        <v>196514</v>
      </c>
      <c r="U237" s="44">
        <v>96588</v>
      </c>
      <c r="V237" s="44">
        <v>10000</v>
      </c>
      <c r="W237">
        <v>0</v>
      </c>
      <c r="X237" s="44">
        <v>81420</v>
      </c>
      <c r="Y237" s="44">
        <v>6250</v>
      </c>
      <c r="Z237">
        <v>0</v>
      </c>
      <c r="AA237">
        <v>0</v>
      </c>
      <c r="AB237">
        <v>0</v>
      </c>
      <c r="AC237">
        <v>0</v>
      </c>
      <c r="AD237">
        <v>0</v>
      </c>
      <c r="AE237" s="44">
        <v>438772</v>
      </c>
      <c r="AG237" s="49"/>
    </row>
    <row r="238" spans="1:33" x14ac:dyDescent="0.25">
      <c r="A238">
        <v>2022</v>
      </c>
      <c r="B238">
        <v>7117</v>
      </c>
      <c r="C238" t="s">
        <v>368</v>
      </c>
      <c r="D238">
        <v>1</v>
      </c>
      <c r="E238" t="s">
        <v>497</v>
      </c>
      <c r="F238">
        <v>0</v>
      </c>
      <c r="G238" t="s">
        <v>498</v>
      </c>
      <c r="H238">
        <v>0</v>
      </c>
      <c r="I238" t="s">
        <v>498</v>
      </c>
      <c r="J238">
        <v>3</v>
      </c>
      <c r="K238" t="s">
        <v>504</v>
      </c>
      <c r="L238" s="26" t="s">
        <v>593</v>
      </c>
      <c r="M238" t="s">
        <v>159</v>
      </c>
      <c r="N238" t="s">
        <v>512</v>
      </c>
      <c r="O238" t="s">
        <v>513</v>
      </c>
      <c r="P238">
        <v>9996</v>
      </c>
      <c r="Q238" t="s">
        <v>373</v>
      </c>
      <c r="R238" s="44">
        <v>1000000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 s="44">
        <v>998840</v>
      </c>
      <c r="AC238">
        <v>0</v>
      </c>
      <c r="AD238">
        <v>0</v>
      </c>
      <c r="AE238" s="44">
        <v>998840</v>
      </c>
      <c r="AG238" s="49"/>
    </row>
    <row r="239" spans="1:33" x14ac:dyDescent="0.25">
      <c r="A239">
        <v>2022</v>
      </c>
      <c r="B239">
        <v>7117</v>
      </c>
      <c r="C239" t="s">
        <v>368</v>
      </c>
      <c r="D239">
        <v>1</v>
      </c>
      <c r="E239" t="s">
        <v>497</v>
      </c>
      <c r="F239">
        <v>0</v>
      </c>
      <c r="G239" t="s">
        <v>498</v>
      </c>
      <c r="H239">
        <v>0</v>
      </c>
      <c r="I239" t="s">
        <v>498</v>
      </c>
      <c r="J239">
        <v>3</v>
      </c>
      <c r="K239" t="s">
        <v>504</v>
      </c>
      <c r="L239" s="26" t="s">
        <v>593</v>
      </c>
      <c r="M239" t="s">
        <v>159</v>
      </c>
      <c r="N239" t="s">
        <v>512</v>
      </c>
      <c r="O239" t="s">
        <v>513</v>
      </c>
      <c r="P239">
        <v>9998</v>
      </c>
      <c r="Q239" t="s">
        <v>446</v>
      </c>
      <c r="R239" s="44">
        <v>1095300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 s="44">
        <v>50000</v>
      </c>
      <c r="AC239" s="44">
        <v>3360</v>
      </c>
      <c r="AD239" s="44">
        <v>953782.45</v>
      </c>
      <c r="AE239" s="44">
        <v>1007142.45</v>
      </c>
      <c r="AG239" s="49"/>
    </row>
    <row r="240" spans="1:33" x14ac:dyDescent="0.25">
      <c r="A240">
        <v>2022</v>
      </c>
      <c r="B240">
        <v>7117</v>
      </c>
      <c r="C240" t="s">
        <v>368</v>
      </c>
      <c r="D240">
        <v>1</v>
      </c>
      <c r="E240" t="s">
        <v>497</v>
      </c>
      <c r="F240">
        <v>0</v>
      </c>
      <c r="G240" t="s">
        <v>498</v>
      </c>
      <c r="H240">
        <v>0</v>
      </c>
      <c r="I240" t="s">
        <v>498</v>
      </c>
      <c r="J240">
        <v>3</v>
      </c>
      <c r="K240" t="s">
        <v>504</v>
      </c>
      <c r="L240" s="26" t="s">
        <v>593</v>
      </c>
      <c r="M240" t="s">
        <v>159</v>
      </c>
      <c r="N240" t="s">
        <v>526</v>
      </c>
      <c r="O240" t="s">
        <v>527</v>
      </c>
      <c r="P240">
        <v>1955</v>
      </c>
      <c r="Q240" t="s">
        <v>419</v>
      </c>
      <c r="R240" s="44">
        <v>500000</v>
      </c>
      <c r="S240">
        <v>0</v>
      </c>
      <c r="T240">
        <v>0</v>
      </c>
      <c r="U240">
        <v>0</v>
      </c>
      <c r="V240" s="44">
        <v>500000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 s="44">
        <v>500000</v>
      </c>
      <c r="AG240" s="49"/>
    </row>
    <row r="241" spans="1:33" x14ac:dyDescent="0.25">
      <c r="A241">
        <v>2022</v>
      </c>
      <c r="B241">
        <v>7117</v>
      </c>
      <c r="C241" t="s">
        <v>368</v>
      </c>
      <c r="D241">
        <v>1</v>
      </c>
      <c r="E241" t="s">
        <v>497</v>
      </c>
      <c r="F241">
        <v>0</v>
      </c>
      <c r="G241" t="s">
        <v>498</v>
      </c>
      <c r="H241">
        <v>0</v>
      </c>
      <c r="I241" t="s">
        <v>498</v>
      </c>
      <c r="J241">
        <v>3</v>
      </c>
      <c r="K241" t="s">
        <v>504</v>
      </c>
      <c r="L241" s="26" t="s">
        <v>593</v>
      </c>
      <c r="M241" t="s">
        <v>159</v>
      </c>
      <c r="N241" t="s">
        <v>526</v>
      </c>
      <c r="O241" t="s">
        <v>527</v>
      </c>
      <c r="P241">
        <v>9995</v>
      </c>
      <c r="Q241" t="s">
        <v>432</v>
      </c>
      <c r="R241" s="44">
        <v>419600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 s="44">
        <v>405309.64</v>
      </c>
      <c r="AB241" s="44">
        <v>10600</v>
      </c>
      <c r="AC241">
        <v>0</v>
      </c>
      <c r="AD241" s="44">
        <v>2500</v>
      </c>
      <c r="AE241" s="44">
        <v>418409.64</v>
      </c>
      <c r="AG241" s="49"/>
    </row>
    <row r="242" spans="1:33" x14ac:dyDescent="0.25">
      <c r="A242">
        <v>2022</v>
      </c>
      <c r="B242">
        <v>7117</v>
      </c>
      <c r="C242" t="s">
        <v>368</v>
      </c>
      <c r="D242">
        <v>1</v>
      </c>
      <c r="E242" t="s">
        <v>497</v>
      </c>
      <c r="F242">
        <v>0</v>
      </c>
      <c r="G242" t="s">
        <v>498</v>
      </c>
      <c r="H242">
        <v>0</v>
      </c>
      <c r="I242" t="s">
        <v>498</v>
      </c>
      <c r="J242">
        <v>3</v>
      </c>
      <c r="K242" t="s">
        <v>504</v>
      </c>
      <c r="L242" s="26" t="s">
        <v>593</v>
      </c>
      <c r="M242" t="s">
        <v>159</v>
      </c>
      <c r="N242" t="s">
        <v>526</v>
      </c>
      <c r="O242" t="s">
        <v>527</v>
      </c>
      <c r="P242">
        <v>9996</v>
      </c>
      <c r="Q242" t="s">
        <v>373</v>
      </c>
      <c r="R242" s="44">
        <v>837400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 s="44">
        <v>90000</v>
      </c>
      <c r="AB242" s="44">
        <v>395272</v>
      </c>
      <c r="AC242" s="44">
        <v>320744.59999999998</v>
      </c>
      <c r="AD242" s="44">
        <v>26615</v>
      </c>
      <c r="AE242" s="44">
        <v>832631.6</v>
      </c>
      <c r="AG242" s="49"/>
    </row>
    <row r="243" spans="1:33" x14ac:dyDescent="0.25">
      <c r="A243">
        <v>2022</v>
      </c>
      <c r="B243">
        <v>7117</v>
      </c>
      <c r="C243" t="s">
        <v>368</v>
      </c>
      <c r="D243">
        <v>1</v>
      </c>
      <c r="E243" t="s">
        <v>497</v>
      </c>
      <c r="F243">
        <v>0</v>
      </c>
      <c r="G243" t="s">
        <v>498</v>
      </c>
      <c r="H243">
        <v>0</v>
      </c>
      <c r="I243" t="s">
        <v>498</v>
      </c>
      <c r="J243">
        <v>3</v>
      </c>
      <c r="K243" t="s">
        <v>504</v>
      </c>
      <c r="L243" s="26" t="s">
        <v>593</v>
      </c>
      <c r="M243" t="s">
        <v>159</v>
      </c>
      <c r="N243" t="s">
        <v>526</v>
      </c>
      <c r="O243" t="s">
        <v>527</v>
      </c>
      <c r="P243">
        <v>9998</v>
      </c>
      <c r="Q243" t="s">
        <v>446</v>
      </c>
      <c r="R243" s="44">
        <v>1180218</v>
      </c>
      <c r="S243">
        <v>0</v>
      </c>
      <c r="T243">
        <v>0</v>
      </c>
      <c r="U243">
        <v>0</v>
      </c>
      <c r="V243" s="44">
        <v>179255.2</v>
      </c>
      <c r="W243">
        <v>0</v>
      </c>
      <c r="X243">
        <v>0</v>
      </c>
      <c r="Y243">
        <v>0</v>
      </c>
      <c r="Z243">
        <v>0</v>
      </c>
      <c r="AA243">
        <v>0</v>
      </c>
      <c r="AB243" s="44">
        <v>17800</v>
      </c>
      <c r="AC243" s="44">
        <v>188812</v>
      </c>
      <c r="AD243" s="44">
        <v>647133.1</v>
      </c>
      <c r="AE243" s="44">
        <v>1033000.3</v>
      </c>
      <c r="AG243" s="49"/>
    </row>
    <row r="244" spans="1:33" x14ac:dyDescent="0.25">
      <c r="A244">
        <v>2022</v>
      </c>
      <c r="B244">
        <v>7117</v>
      </c>
      <c r="C244" t="s">
        <v>368</v>
      </c>
      <c r="D244">
        <v>14</v>
      </c>
      <c r="E244" t="s">
        <v>523</v>
      </c>
      <c r="F244">
        <v>0</v>
      </c>
      <c r="G244" t="s">
        <v>498</v>
      </c>
      <c r="H244">
        <v>0</v>
      </c>
      <c r="I244" t="s">
        <v>498</v>
      </c>
      <c r="J244">
        <v>4</v>
      </c>
      <c r="K244" t="s">
        <v>529</v>
      </c>
      <c r="L244" s="26" t="s">
        <v>593</v>
      </c>
      <c r="M244" t="s">
        <v>159</v>
      </c>
      <c r="N244" t="s">
        <v>526</v>
      </c>
      <c r="O244" t="s">
        <v>527</v>
      </c>
      <c r="P244">
        <v>9998</v>
      </c>
      <c r="Q244" t="s">
        <v>446</v>
      </c>
      <c r="R244" s="44">
        <v>500000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 s="44">
        <v>434127.4</v>
      </c>
      <c r="AE244" s="44">
        <v>434127.4</v>
      </c>
      <c r="AG244" s="49"/>
    </row>
    <row r="245" spans="1:33" x14ac:dyDescent="0.25">
      <c r="A245">
        <v>2022</v>
      </c>
      <c r="B245">
        <v>7117</v>
      </c>
      <c r="C245" t="s">
        <v>368</v>
      </c>
      <c r="D245">
        <v>15</v>
      </c>
      <c r="E245" t="s">
        <v>530</v>
      </c>
      <c r="F245">
        <v>0</v>
      </c>
      <c r="G245" t="s">
        <v>498</v>
      </c>
      <c r="H245">
        <v>0</v>
      </c>
      <c r="I245" t="s">
        <v>498</v>
      </c>
      <c r="J245">
        <v>1</v>
      </c>
      <c r="K245" t="s">
        <v>531</v>
      </c>
      <c r="L245" s="26" t="s">
        <v>593</v>
      </c>
      <c r="M245" t="s">
        <v>159</v>
      </c>
      <c r="N245" t="s">
        <v>526</v>
      </c>
      <c r="O245" t="s">
        <v>527</v>
      </c>
      <c r="P245">
        <v>9996</v>
      </c>
      <c r="Q245" t="s">
        <v>373</v>
      </c>
      <c r="R245" s="44">
        <v>1490000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 s="44">
        <v>1317996.8</v>
      </c>
      <c r="Z245" s="44">
        <v>169920</v>
      </c>
      <c r="AA245">
        <v>0</v>
      </c>
      <c r="AB245">
        <v>0</v>
      </c>
      <c r="AC245">
        <v>0</v>
      </c>
      <c r="AD245">
        <v>0</v>
      </c>
      <c r="AE245" s="44">
        <v>1487916.8</v>
      </c>
      <c r="AG245" s="49"/>
    </row>
    <row r="246" spans="1:33" x14ac:dyDescent="0.25">
      <c r="A246">
        <v>2022</v>
      </c>
      <c r="B246">
        <v>7117</v>
      </c>
      <c r="C246" t="s">
        <v>368</v>
      </c>
      <c r="D246">
        <v>15</v>
      </c>
      <c r="E246" t="s">
        <v>530</v>
      </c>
      <c r="F246">
        <v>0</v>
      </c>
      <c r="G246" t="s">
        <v>498</v>
      </c>
      <c r="H246">
        <v>0</v>
      </c>
      <c r="I246" t="s">
        <v>498</v>
      </c>
      <c r="J246">
        <v>1</v>
      </c>
      <c r="K246" t="s">
        <v>531</v>
      </c>
      <c r="L246" s="26" t="s">
        <v>593</v>
      </c>
      <c r="M246" t="s">
        <v>159</v>
      </c>
      <c r="N246" t="s">
        <v>526</v>
      </c>
      <c r="O246" t="s">
        <v>527</v>
      </c>
      <c r="P246">
        <v>9998</v>
      </c>
      <c r="Q246" t="s">
        <v>446</v>
      </c>
      <c r="R246" s="44">
        <v>334443.75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 s="44">
        <v>327998</v>
      </c>
      <c r="AA246">
        <v>0</v>
      </c>
      <c r="AB246">
        <v>0</v>
      </c>
      <c r="AC246">
        <v>0</v>
      </c>
      <c r="AD246">
        <v>0</v>
      </c>
      <c r="AE246" s="44">
        <v>327998</v>
      </c>
      <c r="AG246" s="49"/>
    </row>
    <row r="247" spans="1:33" x14ac:dyDescent="0.25">
      <c r="A247">
        <v>2022</v>
      </c>
      <c r="B247">
        <v>7117</v>
      </c>
      <c r="C247" t="s">
        <v>368</v>
      </c>
      <c r="D247">
        <v>15</v>
      </c>
      <c r="E247" t="s">
        <v>530</v>
      </c>
      <c r="F247">
        <v>0</v>
      </c>
      <c r="G247" t="s">
        <v>498</v>
      </c>
      <c r="H247">
        <v>0</v>
      </c>
      <c r="I247" t="s">
        <v>498</v>
      </c>
      <c r="J247">
        <v>2</v>
      </c>
      <c r="K247" t="s">
        <v>532</v>
      </c>
      <c r="L247" s="26" t="s">
        <v>594</v>
      </c>
      <c r="M247" t="s">
        <v>595</v>
      </c>
      <c r="N247" t="s">
        <v>512</v>
      </c>
      <c r="O247" t="s">
        <v>513</v>
      </c>
      <c r="P247">
        <v>9995</v>
      </c>
      <c r="Q247" t="s">
        <v>432</v>
      </c>
      <c r="R247" s="44">
        <v>200000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 s="44">
        <v>200000</v>
      </c>
      <c r="AE247" s="44">
        <v>200000</v>
      </c>
      <c r="AG247" s="49"/>
    </row>
    <row r="248" spans="1:33" x14ac:dyDescent="0.25">
      <c r="A248">
        <v>2022</v>
      </c>
      <c r="B248">
        <v>7117</v>
      </c>
      <c r="C248" t="s">
        <v>368</v>
      </c>
      <c r="D248">
        <v>15</v>
      </c>
      <c r="E248" t="s">
        <v>530</v>
      </c>
      <c r="F248">
        <v>0</v>
      </c>
      <c r="G248" t="s">
        <v>498</v>
      </c>
      <c r="H248">
        <v>0</v>
      </c>
      <c r="I248" t="s">
        <v>498</v>
      </c>
      <c r="J248">
        <v>2</v>
      </c>
      <c r="K248" t="s">
        <v>532</v>
      </c>
      <c r="L248" s="26" t="s">
        <v>594</v>
      </c>
      <c r="M248" t="s">
        <v>595</v>
      </c>
      <c r="N248" t="s">
        <v>512</v>
      </c>
      <c r="O248" t="s">
        <v>513</v>
      </c>
      <c r="P248">
        <v>9996</v>
      </c>
      <c r="Q248" t="s">
        <v>373</v>
      </c>
      <c r="R248" s="44">
        <v>1133000</v>
      </c>
      <c r="S248">
        <v>0</v>
      </c>
      <c r="T248" s="44">
        <v>165000</v>
      </c>
      <c r="U248" s="44">
        <v>304500</v>
      </c>
      <c r="V248" s="44">
        <v>18000</v>
      </c>
      <c r="W248" s="44">
        <v>225000</v>
      </c>
      <c r="X248" s="44">
        <v>90000</v>
      </c>
      <c r="Y248">
        <v>0</v>
      </c>
      <c r="Z248" s="44">
        <v>71500</v>
      </c>
      <c r="AA248" s="44">
        <v>15000</v>
      </c>
      <c r="AB248" s="44">
        <v>108000</v>
      </c>
      <c r="AC248">
        <v>0</v>
      </c>
      <c r="AD248" s="44">
        <v>133000</v>
      </c>
      <c r="AE248" s="44">
        <v>1130000</v>
      </c>
      <c r="AG248" s="49"/>
    </row>
    <row r="249" spans="1:33" x14ac:dyDescent="0.25">
      <c r="A249">
        <v>2022</v>
      </c>
      <c r="B249">
        <v>7117</v>
      </c>
      <c r="C249" t="s">
        <v>368</v>
      </c>
      <c r="D249">
        <v>15</v>
      </c>
      <c r="E249" t="s">
        <v>530</v>
      </c>
      <c r="F249">
        <v>0</v>
      </c>
      <c r="G249" t="s">
        <v>498</v>
      </c>
      <c r="H249">
        <v>0</v>
      </c>
      <c r="I249" t="s">
        <v>498</v>
      </c>
      <c r="J249">
        <v>2</v>
      </c>
      <c r="K249" t="s">
        <v>532</v>
      </c>
      <c r="L249" s="26" t="s">
        <v>594</v>
      </c>
      <c r="M249" t="s">
        <v>595</v>
      </c>
      <c r="N249" t="s">
        <v>526</v>
      </c>
      <c r="O249" t="s">
        <v>527</v>
      </c>
      <c r="P249">
        <v>100</v>
      </c>
      <c r="Q249" t="s">
        <v>422</v>
      </c>
      <c r="R249" s="44">
        <v>200000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 s="44">
        <v>88000</v>
      </c>
      <c r="AC249" s="44">
        <v>110000</v>
      </c>
      <c r="AD249">
        <v>0</v>
      </c>
      <c r="AE249" s="44">
        <v>198000</v>
      </c>
      <c r="AG249" s="49"/>
    </row>
    <row r="250" spans="1:33" x14ac:dyDescent="0.25">
      <c r="A250">
        <v>2022</v>
      </c>
      <c r="B250">
        <v>7117</v>
      </c>
      <c r="C250" t="s">
        <v>368</v>
      </c>
      <c r="D250">
        <v>15</v>
      </c>
      <c r="E250" t="s">
        <v>530</v>
      </c>
      <c r="F250">
        <v>0</v>
      </c>
      <c r="G250" t="s">
        <v>498</v>
      </c>
      <c r="H250">
        <v>0</v>
      </c>
      <c r="I250" t="s">
        <v>498</v>
      </c>
      <c r="J250">
        <v>2</v>
      </c>
      <c r="K250" t="s">
        <v>532</v>
      </c>
      <c r="L250" s="26" t="s">
        <v>594</v>
      </c>
      <c r="M250" t="s">
        <v>595</v>
      </c>
      <c r="N250" t="s">
        <v>526</v>
      </c>
      <c r="O250" t="s">
        <v>527</v>
      </c>
      <c r="P250">
        <v>9996</v>
      </c>
      <c r="Q250" t="s">
        <v>373</v>
      </c>
      <c r="R250" s="44">
        <v>470000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 s="44">
        <v>470000</v>
      </c>
      <c r="AB250">
        <v>0</v>
      </c>
      <c r="AC250">
        <v>0</v>
      </c>
      <c r="AD250">
        <v>0</v>
      </c>
      <c r="AE250" s="44">
        <v>470000</v>
      </c>
      <c r="AG250" s="49"/>
    </row>
    <row r="251" spans="1:33" x14ac:dyDescent="0.25">
      <c r="A251">
        <v>2022</v>
      </c>
      <c r="B251">
        <v>7117</v>
      </c>
      <c r="C251" t="s">
        <v>368</v>
      </c>
      <c r="D251">
        <v>15</v>
      </c>
      <c r="E251" t="s">
        <v>530</v>
      </c>
      <c r="F251">
        <v>0</v>
      </c>
      <c r="G251" t="s">
        <v>498</v>
      </c>
      <c r="H251">
        <v>0</v>
      </c>
      <c r="I251" t="s">
        <v>498</v>
      </c>
      <c r="J251">
        <v>2</v>
      </c>
      <c r="K251" t="s">
        <v>532</v>
      </c>
      <c r="L251" s="26" t="s">
        <v>594</v>
      </c>
      <c r="M251" t="s">
        <v>595</v>
      </c>
      <c r="N251" t="s">
        <v>526</v>
      </c>
      <c r="O251" t="s">
        <v>527</v>
      </c>
      <c r="P251">
        <v>9998</v>
      </c>
      <c r="Q251" t="s">
        <v>446</v>
      </c>
      <c r="R251" s="44">
        <v>1835000</v>
      </c>
      <c r="S251">
        <v>0</v>
      </c>
      <c r="T251">
        <v>0</v>
      </c>
      <c r="U251" s="44">
        <v>40000</v>
      </c>
      <c r="V251">
        <v>0</v>
      </c>
      <c r="W251" s="44">
        <v>35000</v>
      </c>
      <c r="X251">
        <v>0</v>
      </c>
      <c r="Y251" s="44">
        <v>990000</v>
      </c>
      <c r="Z251">
        <v>0</v>
      </c>
      <c r="AA251" s="44">
        <v>770000</v>
      </c>
      <c r="AB251">
        <v>0</v>
      </c>
      <c r="AC251">
        <v>0</v>
      </c>
      <c r="AD251">
        <v>0</v>
      </c>
      <c r="AE251" s="44">
        <v>1835000</v>
      </c>
      <c r="AG251" s="49"/>
    </row>
    <row r="252" spans="1:33" x14ac:dyDescent="0.25">
      <c r="A252">
        <v>2022</v>
      </c>
      <c r="B252">
        <v>7117</v>
      </c>
      <c r="C252" t="s">
        <v>368</v>
      </c>
      <c r="D252">
        <v>15</v>
      </c>
      <c r="E252" t="s">
        <v>530</v>
      </c>
      <c r="F252">
        <v>0</v>
      </c>
      <c r="G252" t="s">
        <v>498</v>
      </c>
      <c r="H252">
        <v>0</v>
      </c>
      <c r="I252" t="s">
        <v>498</v>
      </c>
      <c r="J252">
        <v>1</v>
      </c>
      <c r="K252" t="s">
        <v>531</v>
      </c>
      <c r="L252" s="26" t="s">
        <v>596</v>
      </c>
      <c r="M252" t="s">
        <v>597</v>
      </c>
      <c r="N252" t="s">
        <v>526</v>
      </c>
      <c r="O252" t="s">
        <v>527</v>
      </c>
      <c r="P252">
        <v>9996</v>
      </c>
      <c r="Q252" t="s">
        <v>373</v>
      </c>
      <c r="R252" s="44">
        <v>1150000</v>
      </c>
      <c r="S252">
        <v>0</v>
      </c>
      <c r="T252" s="44">
        <v>865000</v>
      </c>
      <c r="U252" s="44">
        <v>123074</v>
      </c>
      <c r="V252">
        <v>0</v>
      </c>
      <c r="W252">
        <v>0</v>
      </c>
      <c r="X252">
        <v>0</v>
      </c>
      <c r="Y252" s="44">
        <v>143000</v>
      </c>
      <c r="Z252">
        <v>0</v>
      </c>
      <c r="AA252">
        <v>0</v>
      </c>
      <c r="AB252">
        <v>0</v>
      </c>
      <c r="AC252">
        <v>0</v>
      </c>
      <c r="AD252">
        <v>0</v>
      </c>
      <c r="AE252" s="44">
        <v>1131074</v>
      </c>
      <c r="AG252" s="49"/>
    </row>
    <row r="253" spans="1:33" x14ac:dyDescent="0.25">
      <c r="A253">
        <v>2022</v>
      </c>
      <c r="B253">
        <v>7117</v>
      </c>
      <c r="C253" t="s">
        <v>368</v>
      </c>
      <c r="D253">
        <v>15</v>
      </c>
      <c r="E253" t="s">
        <v>530</v>
      </c>
      <c r="F253">
        <v>0</v>
      </c>
      <c r="G253" t="s">
        <v>498</v>
      </c>
      <c r="H253">
        <v>0</v>
      </c>
      <c r="I253" t="s">
        <v>498</v>
      </c>
      <c r="J253">
        <v>1</v>
      </c>
      <c r="K253" t="s">
        <v>531</v>
      </c>
      <c r="L253" s="26" t="s">
        <v>596</v>
      </c>
      <c r="M253" t="s">
        <v>597</v>
      </c>
      <c r="N253" t="s">
        <v>526</v>
      </c>
      <c r="O253" t="s">
        <v>527</v>
      </c>
      <c r="P253">
        <v>9998</v>
      </c>
      <c r="Q253" t="s">
        <v>446</v>
      </c>
      <c r="R253" s="44">
        <v>500000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 s="44">
        <v>496000</v>
      </c>
      <c r="Z253">
        <v>0</v>
      </c>
      <c r="AA253">
        <v>0</v>
      </c>
      <c r="AB253">
        <v>0</v>
      </c>
      <c r="AC253">
        <v>0</v>
      </c>
      <c r="AD253">
        <v>0</v>
      </c>
      <c r="AE253" s="44">
        <v>496000</v>
      </c>
      <c r="AG253" s="49"/>
    </row>
    <row r="254" spans="1:33" x14ac:dyDescent="0.25">
      <c r="A254">
        <v>2022</v>
      </c>
      <c r="B254">
        <v>7117</v>
      </c>
      <c r="C254" t="s">
        <v>368</v>
      </c>
      <c r="D254">
        <v>1</v>
      </c>
      <c r="E254" t="s">
        <v>497</v>
      </c>
      <c r="F254">
        <v>0</v>
      </c>
      <c r="G254" t="s">
        <v>498</v>
      </c>
      <c r="H254">
        <v>0</v>
      </c>
      <c r="I254" t="s">
        <v>498</v>
      </c>
      <c r="J254">
        <v>1</v>
      </c>
      <c r="K254" t="s">
        <v>499</v>
      </c>
      <c r="L254" s="26" t="s">
        <v>598</v>
      </c>
      <c r="M254" t="s">
        <v>599</v>
      </c>
      <c r="N254" t="s">
        <v>526</v>
      </c>
      <c r="O254" t="s">
        <v>527</v>
      </c>
      <c r="P254">
        <v>1955</v>
      </c>
      <c r="Q254" t="s">
        <v>419</v>
      </c>
      <c r="R254" s="44">
        <v>55000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 s="44">
        <v>55000</v>
      </c>
      <c r="AD254">
        <v>0</v>
      </c>
      <c r="AE254" s="44">
        <v>55000</v>
      </c>
      <c r="AG254" s="49"/>
    </row>
    <row r="255" spans="1:33" x14ac:dyDescent="0.25">
      <c r="A255">
        <v>2022</v>
      </c>
      <c r="B255">
        <v>7117</v>
      </c>
      <c r="C255" t="s">
        <v>368</v>
      </c>
      <c r="D255">
        <v>1</v>
      </c>
      <c r="E255" t="s">
        <v>497</v>
      </c>
      <c r="F255">
        <v>0</v>
      </c>
      <c r="G255" t="s">
        <v>498</v>
      </c>
      <c r="H255">
        <v>0</v>
      </c>
      <c r="I255" t="s">
        <v>498</v>
      </c>
      <c r="J255">
        <v>1</v>
      </c>
      <c r="K255" t="s">
        <v>499</v>
      </c>
      <c r="L255" s="26" t="s">
        <v>598</v>
      </c>
      <c r="M255" t="s">
        <v>599</v>
      </c>
      <c r="N255" t="s">
        <v>526</v>
      </c>
      <c r="O255" t="s">
        <v>527</v>
      </c>
      <c r="P255">
        <v>9996</v>
      </c>
      <c r="Q255" t="s">
        <v>373</v>
      </c>
      <c r="R255" s="44">
        <v>65000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 s="44">
        <v>65000</v>
      </c>
      <c r="AD255">
        <v>0</v>
      </c>
      <c r="AE255" s="44">
        <v>65000</v>
      </c>
      <c r="AG255" s="49"/>
    </row>
    <row r="256" spans="1:33" x14ac:dyDescent="0.25">
      <c r="A256">
        <v>2022</v>
      </c>
      <c r="B256">
        <v>7117</v>
      </c>
      <c r="C256" t="s">
        <v>368</v>
      </c>
      <c r="D256">
        <v>1</v>
      </c>
      <c r="E256" t="s">
        <v>497</v>
      </c>
      <c r="F256">
        <v>0</v>
      </c>
      <c r="G256" t="s">
        <v>498</v>
      </c>
      <c r="H256">
        <v>0</v>
      </c>
      <c r="I256" t="s">
        <v>498</v>
      </c>
      <c r="J256">
        <v>3</v>
      </c>
      <c r="K256" t="s">
        <v>504</v>
      </c>
      <c r="L256" s="26" t="s">
        <v>598</v>
      </c>
      <c r="M256" t="s">
        <v>599</v>
      </c>
      <c r="N256" t="s">
        <v>526</v>
      </c>
      <c r="O256" t="s">
        <v>527</v>
      </c>
      <c r="P256">
        <v>9998</v>
      </c>
      <c r="Q256" t="s">
        <v>446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G256" s="49"/>
    </row>
    <row r="257" spans="1:33" x14ac:dyDescent="0.25">
      <c r="A257">
        <v>2022</v>
      </c>
      <c r="B257">
        <v>7117</v>
      </c>
      <c r="C257" t="s">
        <v>368</v>
      </c>
      <c r="D257">
        <v>1</v>
      </c>
      <c r="E257" t="s">
        <v>497</v>
      </c>
      <c r="F257">
        <v>0</v>
      </c>
      <c r="G257" t="s">
        <v>498</v>
      </c>
      <c r="H257">
        <v>0</v>
      </c>
      <c r="I257" t="s">
        <v>498</v>
      </c>
      <c r="J257">
        <v>4</v>
      </c>
      <c r="K257" t="s">
        <v>505</v>
      </c>
      <c r="L257" s="26" t="s">
        <v>598</v>
      </c>
      <c r="M257" t="s">
        <v>599</v>
      </c>
      <c r="N257" t="s">
        <v>526</v>
      </c>
      <c r="O257" t="s">
        <v>527</v>
      </c>
      <c r="P257">
        <v>1955</v>
      </c>
      <c r="Q257" t="s">
        <v>419</v>
      </c>
      <c r="R257" s="44">
        <v>245000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G257" s="49"/>
    </row>
    <row r="258" spans="1:33" x14ac:dyDescent="0.25">
      <c r="A258">
        <v>2022</v>
      </c>
      <c r="B258">
        <v>7117</v>
      </c>
      <c r="C258" t="s">
        <v>368</v>
      </c>
      <c r="D258">
        <v>14</v>
      </c>
      <c r="E258" t="s">
        <v>523</v>
      </c>
      <c r="F258">
        <v>0</v>
      </c>
      <c r="G258" t="s">
        <v>498</v>
      </c>
      <c r="H258">
        <v>0</v>
      </c>
      <c r="I258" t="s">
        <v>498</v>
      </c>
      <c r="J258">
        <v>4</v>
      </c>
      <c r="K258" t="s">
        <v>529</v>
      </c>
      <c r="L258" s="26" t="s">
        <v>598</v>
      </c>
      <c r="M258" t="s">
        <v>599</v>
      </c>
      <c r="N258" t="s">
        <v>526</v>
      </c>
      <c r="O258" t="s">
        <v>527</v>
      </c>
      <c r="P258">
        <v>1955</v>
      </c>
      <c r="Q258" t="s">
        <v>419</v>
      </c>
      <c r="R258" s="44">
        <v>50000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G258" s="49"/>
    </row>
    <row r="259" spans="1:33" x14ac:dyDescent="0.25">
      <c r="A259">
        <v>2022</v>
      </c>
      <c r="B259">
        <v>7117</v>
      </c>
      <c r="C259" t="s">
        <v>368</v>
      </c>
      <c r="D259">
        <v>14</v>
      </c>
      <c r="E259" t="s">
        <v>523</v>
      </c>
      <c r="F259">
        <v>0</v>
      </c>
      <c r="G259" t="s">
        <v>498</v>
      </c>
      <c r="H259">
        <v>0</v>
      </c>
      <c r="I259" t="s">
        <v>498</v>
      </c>
      <c r="J259">
        <v>4</v>
      </c>
      <c r="K259" t="s">
        <v>529</v>
      </c>
      <c r="L259" s="26" t="s">
        <v>598</v>
      </c>
      <c r="M259" t="s">
        <v>599</v>
      </c>
      <c r="N259" t="s">
        <v>526</v>
      </c>
      <c r="O259" t="s">
        <v>527</v>
      </c>
      <c r="P259">
        <v>9998</v>
      </c>
      <c r="Q259" t="s">
        <v>446</v>
      </c>
      <c r="R259" s="44">
        <v>50000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G259" s="49"/>
    </row>
    <row r="260" spans="1:33" x14ac:dyDescent="0.25">
      <c r="A260">
        <v>2022</v>
      </c>
      <c r="B260">
        <v>7117</v>
      </c>
      <c r="C260" t="s">
        <v>368</v>
      </c>
      <c r="D260">
        <v>1</v>
      </c>
      <c r="E260" t="s">
        <v>497</v>
      </c>
      <c r="F260">
        <v>0</v>
      </c>
      <c r="G260" t="s">
        <v>498</v>
      </c>
      <c r="H260">
        <v>0</v>
      </c>
      <c r="I260" t="s">
        <v>498</v>
      </c>
      <c r="J260">
        <v>1</v>
      </c>
      <c r="K260" t="s">
        <v>499</v>
      </c>
      <c r="L260" s="26" t="s">
        <v>600</v>
      </c>
      <c r="M260" t="s">
        <v>601</v>
      </c>
      <c r="N260" t="s">
        <v>512</v>
      </c>
      <c r="O260" t="s">
        <v>513</v>
      </c>
      <c r="P260">
        <v>9996</v>
      </c>
      <c r="Q260" t="s">
        <v>373</v>
      </c>
      <c r="R260" s="44">
        <v>100000</v>
      </c>
      <c r="S260">
        <v>0</v>
      </c>
      <c r="T260">
        <v>0</v>
      </c>
      <c r="U260">
        <v>0</v>
      </c>
      <c r="V260">
        <v>0</v>
      </c>
      <c r="W260">
        <v>0</v>
      </c>
      <c r="X260" s="44">
        <v>5000</v>
      </c>
      <c r="Y260">
        <v>0</v>
      </c>
      <c r="Z260">
        <v>0</v>
      </c>
      <c r="AA260" s="44">
        <v>8000</v>
      </c>
      <c r="AB260" s="44">
        <v>30000</v>
      </c>
      <c r="AC260">
        <v>0</v>
      </c>
      <c r="AD260">
        <v>700</v>
      </c>
      <c r="AE260" s="44">
        <v>43700</v>
      </c>
      <c r="AG260" s="49"/>
    </row>
    <row r="261" spans="1:33" x14ac:dyDescent="0.25">
      <c r="A261">
        <v>2022</v>
      </c>
      <c r="B261">
        <v>7117</v>
      </c>
      <c r="C261" t="s">
        <v>368</v>
      </c>
      <c r="D261">
        <v>1</v>
      </c>
      <c r="E261" t="s">
        <v>497</v>
      </c>
      <c r="F261">
        <v>0</v>
      </c>
      <c r="G261" t="s">
        <v>498</v>
      </c>
      <c r="H261">
        <v>0</v>
      </c>
      <c r="I261" t="s">
        <v>498</v>
      </c>
      <c r="J261">
        <v>3</v>
      </c>
      <c r="K261" t="s">
        <v>504</v>
      </c>
      <c r="L261" s="26" t="s">
        <v>600</v>
      </c>
      <c r="M261" t="s">
        <v>601</v>
      </c>
      <c r="N261" t="s">
        <v>512</v>
      </c>
      <c r="O261" t="s">
        <v>513</v>
      </c>
      <c r="P261">
        <v>9996</v>
      </c>
      <c r="Q261" t="s">
        <v>373</v>
      </c>
      <c r="R261" s="44">
        <v>450000</v>
      </c>
      <c r="S261">
        <v>0</v>
      </c>
      <c r="T261" s="44">
        <v>44500</v>
      </c>
      <c r="U261" s="44">
        <v>52000</v>
      </c>
      <c r="V261" s="44">
        <v>38000</v>
      </c>
      <c r="W261" s="44">
        <v>85700</v>
      </c>
      <c r="X261" s="44">
        <v>99440</v>
      </c>
      <c r="Y261" s="44">
        <v>26000</v>
      </c>
      <c r="Z261" s="44">
        <v>7000</v>
      </c>
      <c r="AA261" s="44">
        <v>83888</v>
      </c>
      <c r="AB261" s="44">
        <v>7670</v>
      </c>
      <c r="AC261" s="44">
        <v>2960</v>
      </c>
      <c r="AD261" s="44">
        <v>2000</v>
      </c>
      <c r="AE261" s="44">
        <v>449158</v>
      </c>
      <c r="AG261" s="49"/>
    </row>
    <row r="262" spans="1:33" x14ac:dyDescent="0.25">
      <c r="A262">
        <v>2022</v>
      </c>
      <c r="B262">
        <v>7117</v>
      </c>
      <c r="C262" t="s">
        <v>368</v>
      </c>
      <c r="D262">
        <v>1</v>
      </c>
      <c r="E262" t="s">
        <v>497</v>
      </c>
      <c r="F262">
        <v>0</v>
      </c>
      <c r="G262" t="s">
        <v>498</v>
      </c>
      <c r="H262">
        <v>0</v>
      </c>
      <c r="I262" t="s">
        <v>498</v>
      </c>
      <c r="J262">
        <v>4</v>
      </c>
      <c r="K262" t="s">
        <v>505</v>
      </c>
      <c r="L262" s="26" t="s">
        <v>600</v>
      </c>
      <c r="M262" t="s">
        <v>601</v>
      </c>
      <c r="N262" t="s">
        <v>512</v>
      </c>
      <c r="O262" t="s">
        <v>513</v>
      </c>
      <c r="P262">
        <v>9996</v>
      </c>
      <c r="Q262" t="s">
        <v>373</v>
      </c>
      <c r="R262" s="44">
        <v>550000</v>
      </c>
      <c r="S262">
        <v>0</v>
      </c>
      <c r="T262" s="44">
        <v>57303.34</v>
      </c>
      <c r="U262" s="44">
        <v>67062.5</v>
      </c>
      <c r="V262" s="44">
        <v>44130</v>
      </c>
      <c r="W262" s="44">
        <v>44130</v>
      </c>
      <c r="X262" s="44">
        <v>30000</v>
      </c>
      <c r="Y262" s="44">
        <v>34130</v>
      </c>
      <c r="Z262" s="44">
        <v>19470</v>
      </c>
      <c r="AA262" s="44">
        <v>91360</v>
      </c>
      <c r="AB262" s="44">
        <v>61270</v>
      </c>
      <c r="AC262" s="44">
        <v>51470</v>
      </c>
      <c r="AD262" s="44">
        <v>49470</v>
      </c>
      <c r="AE262" s="44">
        <v>549795.83999999997</v>
      </c>
      <c r="AG262" s="49"/>
    </row>
    <row r="263" spans="1:33" x14ac:dyDescent="0.25">
      <c r="A263">
        <v>2022</v>
      </c>
      <c r="B263">
        <v>7117</v>
      </c>
      <c r="C263" t="s">
        <v>368</v>
      </c>
      <c r="D263">
        <v>11</v>
      </c>
      <c r="E263" t="s">
        <v>508</v>
      </c>
      <c r="F263">
        <v>0</v>
      </c>
      <c r="G263" t="s">
        <v>498</v>
      </c>
      <c r="H263">
        <v>0</v>
      </c>
      <c r="I263" t="s">
        <v>498</v>
      </c>
      <c r="J263">
        <v>1</v>
      </c>
      <c r="K263" t="s">
        <v>509</v>
      </c>
      <c r="L263" s="26" t="s">
        <v>600</v>
      </c>
      <c r="M263" t="s">
        <v>601</v>
      </c>
      <c r="N263" t="s">
        <v>512</v>
      </c>
      <c r="O263" t="s">
        <v>513</v>
      </c>
      <c r="P263">
        <v>1955</v>
      </c>
      <c r="Q263" t="s">
        <v>419</v>
      </c>
      <c r="R263" s="44">
        <v>100000</v>
      </c>
      <c r="S263">
        <v>0</v>
      </c>
      <c r="T263" s="44">
        <v>25000</v>
      </c>
      <c r="U263">
        <v>0</v>
      </c>
      <c r="V263">
        <v>0</v>
      </c>
      <c r="W263" s="44">
        <v>8900</v>
      </c>
      <c r="X263">
        <v>0</v>
      </c>
      <c r="Y263">
        <v>0</v>
      </c>
      <c r="Z263">
        <v>0</v>
      </c>
      <c r="AA263">
        <v>0</v>
      </c>
      <c r="AB263" s="44">
        <v>7000</v>
      </c>
      <c r="AC263">
        <v>0</v>
      </c>
      <c r="AD263" s="44">
        <v>55000</v>
      </c>
      <c r="AE263" s="44">
        <v>95900</v>
      </c>
      <c r="AG263" s="49"/>
    </row>
    <row r="264" spans="1:33" x14ac:dyDescent="0.25">
      <c r="A264">
        <v>2022</v>
      </c>
      <c r="B264">
        <v>7117</v>
      </c>
      <c r="C264" t="s">
        <v>368</v>
      </c>
      <c r="D264">
        <v>14</v>
      </c>
      <c r="E264" t="s">
        <v>523</v>
      </c>
      <c r="F264">
        <v>0</v>
      </c>
      <c r="G264" t="s">
        <v>498</v>
      </c>
      <c r="H264">
        <v>0</v>
      </c>
      <c r="I264" t="s">
        <v>498</v>
      </c>
      <c r="J264">
        <v>4</v>
      </c>
      <c r="K264" t="s">
        <v>529</v>
      </c>
      <c r="L264" s="26" t="s">
        <v>600</v>
      </c>
      <c r="M264" t="s">
        <v>601</v>
      </c>
      <c r="N264" t="s">
        <v>526</v>
      </c>
      <c r="O264" t="s">
        <v>527</v>
      </c>
      <c r="P264">
        <v>9998</v>
      </c>
      <c r="Q264" t="s">
        <v>446</v>
      </c>
      <c r="R264" s="44">
        <v>150000</v>
      </c>
      <c r="S264">
        <v>0</v>
      </c>
      <c r="T264">
        <v>0</v>
      </c>
      <c r="U264">
        <v>0</v>
      </c>
      <c r="V264">
        <v>0</v>
      </c>
      <c r="W264">
        <v>0</v>
      </c>
      <c r="X264" s="44">
        <v>11859</v>
      </c>
      <c r="Y264">
        <v>0</v>
      </c>
      <c r="Z264">
        <v>0</v>
      </c>
      <c r="AA264">
        <v>0</v>
      </c>
      <c r="AB264" s="44">
        <v>42000</v>
      </c>
      <c r="AC264">
        <v>0</v>
      </c>
      <c r="AD264" s="44">
        <v>63000</v>
      </c>
      <c r="AE264" s="44">
        <v>116859</v>
      </c>
      <c r="AG264" s="49"/>
    </row>
    <row r="265" spans="1:33" x14ac:dyDescent="0.25">
      <c r="A265">
        <v>2022</v>
      </c>
      <c r="B265">
        <v>7117</v>
      </c>
      <c r="C265" t="s">
        <v>368</v>
      </c>
      <c r="D265">
        <v>1</v>
      </c>
      <c r="E265" t="s">
        <v>497</v>
      </c>
      <c r="F265">
        <v>0</v>
      </c>
      <c r="G265" t="s">
        <v>498</v>
      </c>
      <c r="H265">
        <v>0</v>
      </c>
      <c r="I265" t="s">
        <v>498</v>
      </c>
      <c r="J265">
        <v>1</v>
      </c>
      <c r="K265" t="s">
        <v>499</v>
      </c>
      <c r="L265" s="26" t="s">
        <v>602</v>
      </c>
      <c r="M265" t="s">
        <v>603</v>
      </c>
      <c r="N265" t="s">
        <v>512</v>
      </c>
      <c r="O265" t="s">
        <v>513</v>
      </c>
      <c r="P265">
        <v>9995</v>
      </c>
      <c r="Q265" t="s">
        <v>432</v>
      </c>
      <c r="R265" s="44">
        <v>300000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 s="44">
        <v>31683</v>
      </c>
      <c r="Z265" s="44">
        <v>22864.6</v>
      </c>
      <c r="AA265" s="44">
        <v>15399</v>
      </c>
      <c r="AB265" s="44">
        <v>65306</v>
      </c>
      <c r="AC265" s="44">
        <v>43679.6</v>
      </c>
      <c r="AD265" s="44">
        <v>74458</v>
      </c>
      <c r="AE265" s="44">
        <v>253390.2</v>
      </c>
      <c r="AG265" s="49"/>
    </row>
    <row r="266" spans="1:33" x14ac:dyDescent="0.25">
      <c r="A266">
        <v>2022</v>
      </c>
      <c r="B266">
        <v>7117</v>
      </c>
      <c r="C266" t="s">
        <v>368</v>
      </c>
      <c r="D266">
        <v>1</v>
      </c>
      <c r="E266" t="s">
        <v>497</v>
      </c>
      <c r="F266">
        <v>0</v>
      </c>
      <c r="G266" t="s">
        <v>498</v>
      </c>
      <c r="H266">
        <v>0</v>
      </c>
      <c r="I266" t="s">
        <v>498</v>
      </c>
      <c r="J266">
        <v>1</v>
      </c>
      <c r="K266" t="s">
        <v>499</v>
      </c>
      <c r="L266" s="26" t="s">
        <v>602</v>
      </c>
      <c r="M266" t="s">
        <v>603</v>
      </c>
      <c r="N266" t="s">
        <v>512</v>
      </c>
      <c r="O266" t="s">
        <v>513</v>
      </c>
      <c r="P266">
        <v>9996</v>
      </c>
      <c r="Q266" t="s">
        <v>373</v>
      </c>
      <c r="R266" s="44">
        <v>500000</v>
      </c>
      <c r="S266">
        <v>0</v>
      </c>
      <c r="T266" s="44">
        <v>30182.400000000001</v>
      </c>
      <c r="U266" s="44">
        <v>104856.55</v>
      </c>
      <c r="V266" s="44">
        <v>128477</v>
      </c>
      <c r="W266" s="44">
        <v>88854</v>
      </c>
      <c r="X266" s="44">
        <v>43837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 s="44">
        <v>396206.95</v>
      </c>
      <c r="AG266" s="49"/>
    </row>
    <row r="267" spans="1:33" x14ac:dyDescent="0.25">
      <c r="A267">
        <v>2022</v>
      </c>
      <c r="B267">
        <v>7117</v>
      </c>
      <c r="C267" t="s">
        <v>368</v>
      </c>
      <c r="D267">
        <v>1</v>
      </c>
      <c r="E267" t="s">
        <v>497</v>
      </c>
      <c r="F267">
        <v>0</v>
      </c>
      <c r="G267" t="s">
        <v>498</v>
      </c>
      <c r="H267">
        <v>0</v>
      </c>
      <c r="I267" t="s">
        <v>498</v>
      </c>
      <c r="J267">
        <v>3</v>
      </c>
      <c r="K267" t="s">
        <v>504</v>
      </c>
      <c r="L267" s="26" t="s">
        <v>602</v>
      </c>
      <c r="M267" t="s">
        <v>603</v>
      </c>
      <c r="N267" t="s">
        <v>512</v>
      </c>
      <c r="O267" t="s">
        <v>513</v>
      </c>
      <c r="P267">
        <v>9995</v>
      </c>
      <c r="Q267" t="s">
        <v>432</v>
      </c>
      <c r="R267" s="44">
        <v>200000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 s="44">
        <v>198853.27</v>
      </c>
      <c r="Z267">
        <v>0</v>
      </c>
      <c r="AA267">
        <v>0</v>
      </c>
      <c r="AB267">
        <v>0</v>
      </c>
      <c r="AC267">
        <v>0</v>
      </c>
      <c r="AD267">
        <v>0</v>
      </c>
      <c r="AE267" s="44">
        <v>198853.27</v>
      </c>
      <c r="AG267" s="49"/>
    </row>
    <row r="268" spans="1:33" x14ac:dyDescent="0.25">
      <c r="A268">
        <v>2022</v>
      </c>
      <c r="B268">
        <v>7117</v>
      </c>
      <c r="C268" t="s">
        <v>368</v>
      </c>
      <c r="D268">
        <v>1</v>
      </c>
      <c r="E268" t="s">
        <v>497</v>
      </c>
      <c r="F268">
        <v>0</v>
      </c>
      <c r="G268" t="s">
        <v>498</v>
      </c>
      <c r="H268">
        <v>0</v>
      </c>
      <c r="I268" t="s">
        <v>498</v>
      </c>
      <c r="J268">
        <v>3</v>
      </c>
      <c r="K268" t="s">
        <v>504</v>
      </c>
      <c r="L268" s="26" t="s">
        <v>602</v>
      </c>
      <c r="M268" t="s">
        <v>603</v>
      </c>
      <c r="N268" t="s">
        <v>512</v>
      </c>
      <c r="O268" t="s">
        <v>513</v>
      </c>
      <c r="P268">
        <v>9996</v>
      </c>
      <c r="Q268" t="s">
        <v>373</v>
      </c>
      <c r="R268" s="44">
        <v>427523</v>
      </c>
      <c r="S268">
        <v>0</v>
      </c>
      <c r="T268" s="44">
        <v>35670.400000000001</v>
      </c>
      <c r="U268" s="44">
        <v>60791.67</v>
      </c>
      <c r="V268" s="44">
        <v>10560</v>
      </c>
      <c r="W268" s="44">
        <v>308872.59000000003</v>
      </c>
      <c r="X268">
        <v>0</v>
      </c>
      <c r="Y268">
        <v>0</v>
      </c>
      <c r="Z268" s="44">
        <v>10214.4</v>
      </c>
      <c r="AA268">
        <v>0</v>
      </c>
      <c r="AB268">
        <v>0</v>
      </c>
      <c r="AC268">
        <v>0</v>
      </c>
      <c r="AD268">
        <v>0</v>
      </c>
      <c r="AE268" s="44">
        <v>426109.06</v>
      </c>
      <c r="AG268" s="49"/>
    </row>
    <row r="269" spans="1:33" x14ac:dyDescent="0.25">
      <c r="A269">
        <v>2022</v>
      </c>
      <c r="B269">
        <v>7117</v>
      </c>
      <c r="C269" t="s">
        <v>368</v>
      </c>
      <c r="D269">
        <v>1</v>
      </c>
      <c r="E269" t="s">
        <v>497</v>
      </c>
      <c r="F269">
        <v>0</v>
      </c>
      <c r="G269" t="s">
        <v>498</v>
      </c>
      <c r="H269">
        <v>0</v>
      </c>
      <c r="I269" t="s">
        <v>498</v>
      </c>
      <c r="J269">
        <v>4</v>
      </c>
      <c r="K269" t="s">
        <v>505</v>
      </c>
      <c r="L269" s="26" t="s">
        <v>602</v>
      </c>
      <c r="M269" t="s">
        <v>603</v>
      </c>
      <c r="N269" t="s">
        <v>512</v>
      </c>
      <c r="O269" t="s">
        <v>513</v>
      </c>
      <c r="P269">
        <v>1955</v>
      </c>
      <c r="Q269" t="s">
        <v>419</v>
      </c>
      <c r="R269" s="44">
        <v>100000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 s="44">
        <v>97774.7</v>
      </c>
      <c r="AE269" s="44">
        <v>97774.7</v>
      </c>
      <c r="AG269" s="49"/>
    </row>
    <row r="270" spans="1:33" x14ac:dyDescent="0.25">
      <c r="A270">
        <v>2022</v>
      </c>
      <c r="B270">
        <v>7117</v>
      </c>
      <c r="C270" t="s">
        <v>368</v>
      </c>
      <c r="D270">
        <v>1</v>
      </c>
      <c r="E270" t="s">
        <v>497</v>
      </c>
      <c r="F270">
        <v>0</v>
      </c>
      <c r="G270" t="s">
        <v>498</v>
      </c>
      <c r="H270">
        <v>0</v>
      </c>
      <c r="I270" t="s">
        <v>498</v>
      </c>
      <c r="J270">
        <v>4</v>
      </c>
      <c r="K270" t="s">
        <v>505</v>
      </c>
      <c r="L270" s="26" t="s">
        <v>602</v>
      </c>
      <c r="M270" t="s">
        <v>603</v>
      </c>
      <c r="N270" t="s">
        <v>512</v>
      </c>
      <c r="O270" t="s">
        <v>513</v>
      </c>
      <c r="P270">
        <v>9996</v>
      </c>
      <c r="Q270" t="s">
        <v>373</v>
      </c>
      <c r="R270" s="44">
        <v>694478</v>
      </c>
      <c r="S270">
        <v>0</v>
      </c>
      <c r="T270" s="44">
        <v>2295</v>
      </c>
      <c r="U270" s="44">
        <v>41482.67</v>
      </c>
      <c r="V270" s="44">
        <v>15623.6</v>
      </c>
      <c r="W270" s="44">
        <v>113358.93</v>
      </c>
      <c r="X270" s="44">
        <v>9351.5</v>
      </c>
      <c r="Y270" s="44">
        <v>137762.48000000001</v>
      </c>
      <c r="Z270" s="44">
        <v>35642.400000000001</v>
      </c>
      <c r="AA270" s="44">
        <v>33450</v>
      </c>
      <c r="AB270" s="44">
        <v>29997.3</v>
      </c>
      <c r="AC270" s="44">
        <v>27900.5</v>
      </c>
      <c r="AD270" s="44">
        <v>149931.01999999999</v>
      </c>
      <c r="AE270" s="44">
        <v>596795.4</v>
      </c>
      <c r="AG270" s="49"/>
    </row>
    <row r="271" spans="1:33" x14ac:dyDescent="0.25">
      <c r="A271">
        <v>2022</v>
      </c>
      <c r="B271">
        <v>7117</v>
      </c>
      <c r="C271" t="s">
        <v>368</v>
      </c>
      <c r="D271">
        <v>12</v>
      </c>
      <c r="E271" t="s">
        <v>510</v>
      </c>
      <c r="F271">
        <v>0</v>
      </c>
      <c r="G271" t="s">
        <v>498</v>
      </c>
      <c r="H271">
        <v>0</v>
      </c>
      <c r="I271" t="s">
        <v>498</v>
      </c>
      <c r="J271">
        <v>2</v>
      </c>
      <c r="K271" t="s">
        <v>511</v>
      </c>
      <c r="L271" s="26" t="s">
        <v>602</v>
      </c>
      <c r="M271" t="s">
        <v>603</v>
      </c>
      <c r="N271" t="s">
        <v>512</v>
      </c>
      <c r="O271" t="s">
        <v>513</v>
      </c>
      <c r="P271">
        <v>9996</v>
      </c>
      <c r="Q271" t="s">
        <v>373</v>
      </c>
      <c r="R271" s="44">
        <v>200000</v>
      </c>
      <c r="S271">
        <v>0</v>
      </c>
      <c r="T271">
        <v>0</v>
      </c>
      <c r="U271" s="44">
        <v>38666.660000000003</v>
      </c>
      <c r="V271">
        <v>0</v>
      </c>
      <c r="W271" s="44">
        <v>92551.84</v>
      </c>
      <c r="X271">
        <v>0</v>
      </c>
      <c r="Y271" s="44">
        <v>60000</v>
      </c>
      <c r="Z271">
        <v>0</v>
      </c>
      <c r="AA271">
        <v>0</v>
      </c>
      <c r="AB271">
        <v>0</v>
      </c>
      <c r="AC271">
        <v>0</v>
      </c>
      <c r="AD271">
        <v>0</v>
      </c>
      <c r="AE271" s="44">
        <v>191218.5</v>
      </c>
      <c r="AG271" s="49"/>
    </row>
    <row r="272" spans="1:33" x14ac:dyDescent="0.25">
      <c r="A272">
        <v>2022</v>
      </c>
      <c r="B272">
        <v>7117</v>
      </c>
      <c r="C272" t="s">
        <v>368</v>
      </c>
      <c r="D272">
        <v>14</v>
      </c>
      <c r="E272" t="s">
        <v>523</v>
      </c>
      <c r="F272">
        <v>0</v>
      </c>
      <c r="G272" t="s">
        <v>498</v>
      </c>
      <c r="H272">
        <v>0</v>
      </c>
      <c r="I272" t="s">
        <v>498</v>
      </c>
      <c r="J272">
        <v>4</v>
      </c>
      <c r="K272" t="s">
        <v>529</v>
      </c>
      <c r="L272" s="26" t="s">
        <v>602</v>
      </c>
      <c r="M272" t="s">
        <v>603</v>
      </c>
      <c r="N272" t="s">
        <v>526</v>
      </c>
      <c r="O272" t="s">
        <v>527</v>
      </c>
      <c r="P272">
        <v>1955</v>
      </c>
      <c r="Q272" t="s">
        <v>419</v>
      </c>
      <c r="R272" s="44">
        <v>171568</v>
      </c>
      <c r="S272">
        <v>0</v>
      </c>
      <c r="T272">
        <v>0</v>
      </c>
      <c r="U272" s="44">
        <v>18172</v>
      </c>
      <c r="V272">
        <v>0</v>
      </c>
      <c r="W272">
        <v>0</v>
      </c>
      <c r="X272">
        <v>0</v>
      </c>
      <c r="Y272" s="44">
        <v>24780</v>
      </c>
      <c r="Z272" s="44">
        <v>1997.45</v>
      </c>
      <c r="AA272">
        <v>0</v>
      </c>
      <c r="AB272">
        <v>0</v>
      </c>
      <c r="AC272">
        <v>0</v>
      </c>
      <c r="AD272" s="44">
        <v>67850</v>
      </c>
      <c r="AE272" s="44">
        <v>112799.45</v>
      </c>
      <c r="AG272" s="49"/>
    </row>
    <row r="273" spans="1:33" x14ac:dyDescent="0.25">
      <c r="A273">
        <v>2022</v>
      </c>
      <c r="B273">
        <v>7117</v>
      </c>
      <c r="C273" t="s">
        <v>368</v>
      </c>
      <c r="D273">
        <v>14</v>
      </c>
      <c r="E273" t="s">
        <v>523</v>
      </c>
      <c r="F273">
        <v>0</v>
      </c>
      <c r="G273" t="s">
        <v>498</v>
      </c>
      <c r="H273">
        <v>0</v>
      </c>
      <c r="I273" t="s">
        <v>498</v>
      </c>
      <c r="J273">
        <v>4</v>
      </c>
      <c r="K273" t="s">
        <v>529</v>
      </c>
      <c r="L273" s="26" t="s">
        <v>602</v>
      </c>
      <c r="M273" t="s">
        <v>603</v>
      </c>
      <c r="N273" t="s">
        <v>526</v>
      </c>
      <c r="O273" t="s">
        <v>527</v>
      </c>
      <c r="P273">
        <v>9998</v>
      </c>
      <c r="Q273" t="s">
        <v>446</v>
      </c>
      <c r="R273" s="44">
        <v>3305.06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G273" s="49"/>
    </row>
    <row r="274" spans="1:33" ht="15.75" x14ac:dyDescent="0.25">
      <c r="R274" s="45">
        <f t="shared" ref="R274:AE274" si="1">SUM(R196:R273)</f>
        <v>114494935.81</v>
      </c>
      <c r="S274" s="45">
        <f t="shared" si="1"/>
        <v>5348000</v>
      </c>
      <c r="T274" s="45">
        <f t="shared" si="1"/>
        <v>8045054.4600000009</v>
      </c>
      <c r="U274" s="45">
        <f t="shared" si="1"/>
        <v>8039101.8899999997</v>
      </c>
      <c r="V274" s="45">
        <f t="shared" si="1"/>
        <v>6993127.3399999999</v>
      </c>
      <c r="W274" s="45">
        <f t="shared" si="1"/>
        <v>8780884.7799999993</v>
      </c>
      <c r="X274" s="45">
        <f t="shared" si="1"/>
        <v>6988775.54</v>
      </c>
      <c r="Y274" s="45">
        <f t="shared" si="1"/>
        <v>11537170.550000001</v>
      </c>
      <c r="Z274" s="45">
        <f t="shared" si="1"/>
        <v>8752769.8699999992</v>
      </c>
      <c r="AA274" s="45">
        <f t="shared" si="1"/>
        <v>10497407.51</v>
      </c>
      <c r="AB274" s="45">
        <f t="shared" si="1"/>
        <v>9922152.5800000019</v>
      </c>
      <c r="AC274" s="45">
        <f t="shared" si="1"/>
        <v>8966516.2699999996</v>
      </c>
      <c r="AD274" s="45">
        <f t="shared" si="1"/>
        <v>12968167.890000001</v>
      </c>
      <c r="AE274" s="45">
        <f t="shared" si="1"/>
        <v>106839128.68000001</v>
      </c>
      <c r="AF274" s="40">
        <v>107618724.11</v>
      </c>
      <c r="AG274" s="40">
        <f>+AF274-AE274</f>
        <v>779595.42999999225</v>
      </c>
    </row>
    <row r="275" spans="1:33" x14ac:dyDescent="0.25">
      <c r="R275" s="44"/>
      <c r="AG275" s="49"/>
    </row>
    <row r="276" spans="1:33" x14ac:dyDescent="0.25">
      <c r="R276" s="44"/>
      <c r="AG276" s="49"/>
    </row>
    <row r="277" spans="1:33" x14ac:dyDescent="0.25">
      <c r="R277" s="44"/>
      <c r="AG277" s="49"/>
    </row>
    <row r="278" spans="1:33" x14ac:dyDescent="0.25">
      <c r="A278">
        <v>2022</v>
      </c>
      <c r="B278">
        <v>7117</v>
      </c>
      <c r="C278" t="s">
        <v>368</v>
      </c>
      <c r="D278">
        <v>1</v>
      </c>
      <c r="E278" t="s">
        <v>497</v>
      </c>
      <c r="F278">
        <v>0</v>
      </c>
      <c r="G278" t="s">
        <v>498</v>
      </c>
      <c r="H278">
        <v>0</v>
      </c>
      <c r="I278" t="s">
        <v>498</v>
      </c>
      <c r="J278">
        <v>1</v>
      </c>
      <c r="K278" t="s">
        <v>499</v>
      </c>
      <c r="L278" s="26" t="s">
        <v>604</v>
      </c>
      <c r="M278" t="s">
        <v>605</v>
      </c>
      <c r="N278" t="s">
        <v>512</v>
      </c>
      <c r="O278" t="s">
        <v>513</v>
      </c>
      <c r="P278">
        <v>9996</v>
      </c>
      <c r="Q278" t="s">
        <v>373</v>
      </c>
      <c r="R278" s="44">
        <v>222000</v>
      </c>
      <c r="S278">
        <v>0</v>
      </c>
      <c r="T278" s="44">
        <v>28111.94</v>
      </c>
      <c r="U278" s="44">
        <v>10026.94</v>
      </c>
      <c r="V278" s="44">
        <v>4775</v>
      </c>
      <c r="W278" s="44">
        <v>75875.960000000006</v>
      </c>
      <c r="X278" s="44">
        <v>2624.15</v>
      </c>
      <c r="Y278" s="44">
        <v>3303.8</v>
      </c>
      <c r="Z278" s="44">
        <v>7962.6</v>
      </c>
      <c r="AA278" s="44">
        <v>11461.41</v>
      </c>
      <c r="AB278" s="44">
        <v>30070.959999999999</v>
      </c>
      <c r="AC278">
        <v>0</v>
      </c>
      <c r="AD278" s="44">
        <v>16882.5</v>
      </c>
      <c r="AE278" s="44">
        <v>191095.26</v>
      </c>
      <c r="AG278" s="49"/>
    </row>
    <row r="279" spans="1:33" x14ac:dyDescent="0.25">
      <c r="A279">
        <v>2022</v>
      </c>
      <c r="B279">
        <v>7117</v>
      </c>
      <c r="C279" t="s">
        <v>368</v>
      </c>
      <c r="D279">
        <v>1</v>
      </c>
      <c r="E279" t="s">
        <v>497</v>
      </c>
      <c r="F279">
        <v>0</v>
      </c>
      <c r="G279" t="s">
        <v>498</v>
      </c>
      <c r="H279">
        <v>0</v>
      </c>
      <c r="I279" t="s">
        <v>498</v>
      </c>
      <c r="J279">
        <v>3</v>
      </c>
      <c r="K279" t="s">
        <v>504</v>
      </c>
      <c r="L279" s="26" t="s">
        <v>604</v>
      </c>
      <c r="M279" t="s">
        <v>605</v>
      </c>
      <c r="N279" t="s">
        <v>512</v>
      </c>
      <c r="O279" t="s">
        <v>513</v>
      </c>
      <c r="P279">
        <v>9996</v>
      </c>
      <c r="Q279" t="s">
        <v>373</v>
      </c>
      <c r="R279" s="44">
        <v>402233</v>
      </c>
      <c r="S279">
        <v>0</v>
      </c>
      <c r="T279" s="44">
        <v>40997.46</v>
      </c>
      <c r="U279" s="44">
        <v>2478</v>
      </c>
      <c r="V279">
        <v>0</v>
      </c>
      <c r="W279" s="44">
        <v>69041.91</v>
      </c>
      <c r="X279">
        <v>0</v>
      </c>
      <c r="Y279">
        <v>0</v>
      </c>
      <c r="Z279">
        <v>0</v>
      </c>
      <c r="AA279" s="44">
        <v>27088.560000000001</v>
      </c>
      <c r="AB279" s="44">
        <v>115277.16</v>
      </c>
      <c r="AC279" s="44">
        <v>17842.16</v>
      </c>
      <c r="AD279" s="44">
        <v>124500</v>
      </c>
      <c r="AE279" s="44">
        <v>397225.25</v>
      </c>
      <c r="AG279" s="49"/>
    </row>
    <row r="280" spans="1:33" x14ac:dyDescent="0.25">
      <c r="A280">
        <v>2022</v>
      </c>
      <c r="B280">
        <v>7117</v>
      </c>
      <c r="C280" t="s">
        <v>368</v>
      </c>
      <c r="D280">
        <v>1</v>
      </c>
      <c r="E280" t="s">
        <v>497</v>
      </c>
      <c r="F280">
        <v>0</v>
      </c>
      <c r="G280" t="s">
        <v>498</v>
      </c>
      <c r="H280">
        <v>0</v>
      </c>
      <c r="I280" t="s">
        <v>498</v>
      </c>
      <c r="J280">
        <v>3</v>
      </c>
      <c r="K280" t="s">
        <v>504</v>
      </c>
      <c r="L280" s="26" t="s">
        <v>604</v>
      </c>
      <c r="M280" t="s">
        <v>605</v>
      </c>
      <c r="N280" t="s">
        <v>512</v>
      </c>
      <c r="O280" t="s">
        <v>513</v>
      </c>
      <c r="P280">
        <v>9998</v>
      </c>
      <c r="Q280" t="s">
        <v>446</v>
      </c>
      <c r="R280" s="44">
        <v>1000000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 s="44">
        <v>1000000</v>
      </c>
      <c r="AE280" s="44">
        <v>1000000</v>
      </c>
      <c r="AG280" s="49"/>
    </row>
    <row r="281" spans="1:33" x14ac:dyDescent="0.25">
      <c r="A281">
        <v>2022</v>
      </c>
      <c r="B281">
        <v>7117</v>
      </c>
      <c r="C281" t="s">
        <v>368</v>
      </c>
      <c r="D281">
        <v>1</v>
      </c>
      <c r="E281" t="s">
        <v>497</v>
      </c>
      <c r="F281">
        <v>0</v>
      </c>
      <c r="G281" t="s">
        <v>498</v>
      </c>
      <c r="H281">
        <v>0</v>
      </c>
      <c r="I281" t="s">
        <v>498</v>
      </c>
      <c r="J281">
        <v>4</v>
      </c>
      <c r="K281" t="s">
        <v>505</v>
      </c>
      <c r="L281" s="26" t="s">
        <v>604</v>
      </c>
      <c r="M281" t="s">
        <v>605</v>
      </c>
      <c r="N281" t="s">
        <v>512</v>
      </c>
      <c r="O281" t="s">
        <v>513</v>
      </c>
      <c r="P281">
        <v>9996</v>
      </c>
      <c r="Q281" t="s">
        <v>373</v>
      </c>
      <c r="R281" s="44">
        <v>222000</v>
      </c>
      <c r="S281">
        <v>0</v>
      </c>
      <c r="T281" s="44">
        <v>35001.14</v>
      </c>
      <c r="U281">
        <v>0</v>
      </c>
      <c r="V281">
        <v>0</v>
      </c>
      <c r="W281" s="44">
        <v>64716.93</v>
      </c>
      <c r="X281">
        <v>0</v>
      </c>
      <c r="Y281">
        <v>0</v>
      </c>
      <c r="Z281">
        <v>0</v>
      </c>
      <c r="AA281" s="44">
        <v>1025</v>
      </c>
      <c r="AB281" s="44">
        <v>101734.76</v>
      </c>
      <c r="AC281" s="44">
        <v>15524.49</v>
      </c>
      <c r="AD281">
        <v>0</v>
      </c>
      <c r="AE281" s="44">
        <v>218002.32</v>
      </c>
      <c r="AG281" s="49"/>
    </row>
    <row r="282" spans="1:33" x14ac:dyDescent="0.25">
      <c r="A282">
        <v>2022</v>
      </c>
      <c r="B282">
        <v>7117</v>
      </c>
      <c r="C282" t="s">
        <v>368</v>
      </c>
      <c r="D282">
        <v>12</v>
      </c>
      <c r="E282" t="s">
        <v>510</v>
      </c>
      <c r="F282">
        <v>0</v>
      </c>
      <c r="G282" t="s">
        <v>498</v>
      </c>
      <c r="H282">
        <v>0</v>
      </c>
      <c r="I282" t="s">
        <v>498</v>
      </c>
      <c r="J282">
        <v>9</v>
      </c>
      <c r="K282" t="s">
        <v>520</v>
      </c>
      <c r="L282" s="26" t="s">
        <v>604</v>
      </c>
      <c r="M282" t="s">
        <v>605</v>
      </c>
      <c r="N282" t="s">
        <v>512</v>
      </c>
      <c r="O282" t="s">
        <v>513</v>
      </c>
      <c r="P282">
        <v>9996</v>
      </c>
      <c r="Q282" t="s">
        <v>373</v>
      </c>
      <c r="R282" s="44">
        <v>1200000</v>
      </c>
      <c r="S282">
        <v>0</v>
      </c>
      <c r="T282" s="44">
        <v>356250</v>
      </c>
      <c r="U282">
        <v>0</v>
      </c>
      <c r="V282" s="44">
        <v>10000</v>
      </c>
      <c r="W282" s="44">
        <v>313500</v>
      </c>
      <c r="X282">
        <v>0</v>
      </c>
      <c r="Y282">
        <v>0</v>
      </c>
      <c r="Z282" s="44">
        <v>470250</v>
      </c>
      <c r="AA282">
        <v>0</v>
      </c>
      <c r="AB282">
        <v>0</v>
      </c>
      <c r="AC282">
        <v>0</v>
      </c>
      <c r="AD282" s="44">
        <v>50000</v>
      </c>
      <c r="AE282" s="44">
        <v>1200000</v>
      </c>
      <c r="AG282" s="49"/>
    </row>
    <row r="283" spans="1:33" x14ac:dyDescent="0.25">
      <c r="A283">
        <v>2022</v>
      </c>
      <c r="B283">
        <v>7117</v>
      </c>
      <c r="C283" t="s">
        <v>368</v>
      </c>
      <c r="D283">
        <v>1</v>
      </c>
      <c r="E283" t="s">
        <v>497</v>
      </c>
      <c r="F283">
        <v>0</v>
      </c>
      <c r="G283" t="s">
        <v>498</v>
      </c>
      <c r="H283">
        <v>0</v>
      </c>
      <c r="I283" t="s">
        <v>498</v>
      </c>
      <c r="J283">
        <v>3</v>
      </c>
      <c r="K283" t="s">
        <v>504</v>
      </c>
      <c r="L283" s="26" t="s">
        <v>606</v>
      </c>
      <c r="M283" t="s">
        <v>607</v>
      </c>
      <c r="N283" t="s">
        <v>512</v>
      </c>
      <c r="O283" t="s">
        <v>513</v>
      </c>
      <c r="P283">
        <v>9995</v>
      </c>
      <c r="Q283" t="s">
        <v>432</v>
      </c>
      <c r="R283" s="44">
        <v>194267</v>
      </c>
      <c r="S283">
        <v>0</v>
      </c>
      <c r="T283">
        <v>0</v>
      </c>
      <c r="U283" s="44">
        <v>35850</v>
      </c>
      <c r="V283">
        <v>0</v>
      </c>
      <c r="W283">
        <v>0</v>
      </c>
      <c r="X283">
        <v>0</v>
      </c>
      <c r="Y283" s="44">
        <v>39000</v>
      </c>
      <c r="Z283">
        <v>0</v>
      </c>
      <c r="AA283">
        <v>0</v>
      </c>
      <c r="AB283" s="44">
        <v>36000</v>
      </c>
      <c r="AC283">
        <v>0</v>
      </c>
      <c r="AD283">
        <v>0</v>
      </c>
      <c r="AE283" s="44">
        <v>110850</v>
      </c>
      <c r="AG283" s="49"/>
    </row>
    <row r="284" spans="1:33" x14ac:dyDescent="0.25">
      <c r="A284">
        <v>2022</v>
      </c>
      <c r="B284">
        <v>7117</v>
      </c>
      <c r="C284" t="s">
        <v>368</v>
      </c>
      <c r="D284">
        <v>1</v>
      </c>
      <c r="E284" t="s">
        <v>497</v>
      </c>
      <c r="F284">
        <v>0</v>
      </c>
      <c r="G284" t="s">
        <v>498</v>
      </c>
      <c r="H284">
        <v>0</v>
      </c>
      <c r="I284" t="s">
        <v>498</v>
      </c>
      <c r="J284">
        <v>3</v>
      </c>
      <c r="K284" t="s">
        <v>504</v>
      </c>
      <c r="L284" s="26" t="s">
        <v>608</v>
      </c>
      <c r="M284" t="s">
        <v>609</v>
      </c>
      <c r="N284" t="s">
        <v>512</v>
      </c>
      <c r="O284" t="s">
        <v>513</v>
      </c>
      <c r="P284">
        <v>9996</v>
      </c>
      <c r="Q284" t="s">
        <v>373</v>
      </c>
      <c r="R284" s="44">
        <v>80000</v>
      </c>
      <c r="S284">
        <v>0</v>
      </c>
      <c r="T284" s="44">
        <v>35000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 s="44">
        <v>35000</v>
      </c>
      <c r="AG284" s="49"/>
    </row>
    <row r="285" spans="1:33" x14ac:dyDescent="0.25">
      <c r="A285">
        <v>2022</v>
      </c>
      <c r="B285">
        <v>7117</v>
      </c>
      <c r="C285" t="s">
        <v>368</v>
      </c>
      <c r="D285">
        <v>12</v>
      </c>
      <c r="E285" t="s">
        <v>510</v>
      </c>
      <c r="F285">
        <v>0</v>
      </c>
      <c r="G285" t="s">
        <v>498</v>
      </c>
      <c r="H285">
        <v>0</v>
      </c>
      <c r="I285" t="s">
        <v>498</v>
      </c>
      <c r="J285">
        <v>2</v>
      </c>
      <c r="K285" t="s">
        <v>511</v>
      </c>
      <c r="L285" s="26" t="s">
        <v>610</v>
      </c>
      <c r="M285" t="s">
        <v>611</v>
      </c>
      <c r="N285" t="s">
        <v>512</v>
      </c>
      <c r="O285" t="s">
        <v>513</v>
      </c>
      <c r="P285">
        <v>9996</v>
      </c>
      <c r="Q285" t="s">
        <v>373</v>
      </c>
      <c r="R285" s="44">
        <v>150000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 s="44">
        <v>107616</v>
      </c>
      <c r="AE285" s="44">
        <v>107616</v>
      </c>
      <c r="AG285" s="49"/>
    </row>
    <row r="286" spans="1:33" x14ac:dyDescent="0.25">
      <c r="A286">
        <v>2022</v>
      </c>
      <c r="B286">
        <v>7117</v>
      </c>
      <c r="C286" t="s">
        <v>368</v>
      </c>
      <c r="D286">
        <v>15</v>
      </c>
      <c r="E286" t="s">
        <v>530</v>
      </c>
      <c r="F286">
        <v>0</v>
      </c>
      <c r="G286" t="s">
        <v>498</v>
      </c>
      <c r="H286">
        <v>0</v>
      </c>
      <c r="I286" t="s">
        <v>498</v>
      </c>
      <c r="J286">
        <v>1</v>
      </c>
      <c r="K286" t="s">
        <v>531</v>
      </c>
      <c r="L286" s="26" t="s">
        <v>610</v>
      </c>
      <c r="M286" t="s">
        <v>611</v>
      </c>
      <c r="N286" t="s">
        <v>526</v>
      </c>
      <c r="O286" t="s">
        <v>527</v>
      </c>
      <c r="P286">
        <v>9998</v>
      </c>
      <c r="Q286" t="s">
        <v>446</v>
      </c>
      <c r="R286" s="44">
        <v>105000</v>
      </c>
      <c r="S286">
        <v>0</v>
      </c>
      <c r="T286" s="44">
        <v>59991.199999999997</v>
      </c>
      <c r="U286" s="44">
        <v>15859.2</v>
      </c>
      <c r="V286">
        <v>0</v>
      </c>
      <c r="W286">
        <v>0</v>
      </c>
      <c r="X286">
        <v>0</v>
      </c>
      <c r="Y286" s="44">
        <v>19942</v>
      </c>
      <c r="Z286">
        <v>0</v>
      </c>
      <c r="AA286">
        <v>0</v>
      </c>
      <c r="AB286">
        <v>0</v>
      </c>
      <c r="AC286">
        <v>0</v>
      </c>
      <c r="AD286">
        <v>0</v>
      </c>
      <c r="AE286" s="44">
        <v>95792.4</v>
      </c>
      <c r="AG286" s="49"/>
    </row>
    <row r="287" spans="1:33" x14ac:dyDescent="0.25">
      <c r="A287">
        <v>2022</v>
      </c>
      <c r="B287">
        <v>7117</v>
      </c>
      <c r="C287" t="s">
        <v>368</v>
      </c>
      <c r="D287">
        <v>1</v>
      </c>
      <c r="E287" t="s">
        <v>497</v>
      </c>
      <c r="F287">
        <v>0</v>
      </c>
      <c r="G287" t="s">
        <v>498</v>
      </c>
      <c r="H287">
        <v>0</v>
      </c>
      <c r="I287" t="s">
        <v>498</v>
      </c>
      <c r="J287">
        <v>3</v>
      </c>
      <c r="K287" t="s">
        <v>504</v>
      </c>
      <c r="L287" s="26" t="s">
        <v>612</v>
      </c>
      <c r="M287" t="s">
        <v>613</v>
      </c>
      <c r="N287" t="s">
        <v>512</v>
      </c>
      <c r="O287" t="s">
        <v>513</v>
      </c>
      <c r="P287">
        <v>9996</v>
      </c>
      <c r="Q287" t="s">
        <v>373</v>
      </c>
      <c r="R287" s="44">
        <v>98000</v>
      </c>
      <c r="S287">
        <v>0</v>
      </c>
      <c r="T287" s="44">
        <v>15000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 s="44">
        <v>18762</v>
      </c>
      <c r="AD287">
        <v>0</v>
      </c>
      <c r="AE287" s="44">
        <v>33762</v>
      </c>
      <c r="AG287" s="49"/>
    </row>
    <row r="288" spans="1:33" x14ac:dyDescent="0.25">
      <c r="A288">
        <v>2022</v>
      </c>
      <c r="B288">
        <v>7117</v>
      </c>
      <c r="C288" t="s">
        <v>368</v>
      </c>
      <c r="D288">
        <v>1</v>
      </c>
      <c r="E288" t="s">
        <v>497</v>
      </c>
      <c r="F288">
        <v>0</v>
      </c>
      <c r="G288" t="s">
        <v>498</v>
      </c>
      <c r="H288">
        <v>0</v>
      </c>
      <c r="I288" t="s">
        <v>498</v>
      </c>
      <c r="J288">
        <v>4</v>
      </c>
      <c r="K288" t="s">
        <v>505</v>
      </c>
      <c r="L288" s="26" t="s">
        <v>612</v>
      </c>
      <c r="M288" t="s">
        <v>613</v>
      </c>
      <c r="N288" t="s">
        <v>512</v>
      </c>
      <c r="O288" t="s">
        <v>513</v>
      </c>
      <c r="P288">
        <v>1955</v>
      </c>
      <c r="Q288" t="s">
        <v>419</v>
      </c>
      <c r="R288" s="44">
        <v>69144.320000000007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G288" s="49"/>
    </row>
    <row r="289" spans="1:33" x14ac:dyDescent="0.25">
      <c r="A289">
        <v>2022</v>
      </c>
      <c r="B289">
        <v>7117</v>
      </c>
      <c r="C289" t="s">
        <v>368</v>
      </c>
      <c r="D289">
        <v>1</v>
      </c>
      <c r="E289" t="s">
        <v>497</v>
      </c>
      <c r="F289">
        <v>0</v>
      </c>
      <c r="G289" t="s">
        <v>498</v>
      </c>
      <c r="H289">
        <v>0</v>
      </c>
      <c r="I289" t="s">
        <v>498</v>
      </c>
      <c r="J289">
        <v>4</v>
      </c>
      <c r="K289" t="s">
        <v>505</v>
      </c>
      <c r="L289" s="26" t="s">
        <v>612</v>
      </c>
      <c r="M289" t="s">
        <v>613</v>
      </c>
      <c r="N289" t="s">
        <v>512</v>
      </c>
      <c r="O289" t="s">
        <v>513</v>
      </c>
      <c r="P289">
        <v>9996</v>
      </c>
      <c r="Q289" t="s">
        <v>373</v>
      </c>
      <c r="R289" s="44">
        <v>22500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G289" s="49"/>
    </row>
    <row r="290" spans="1:33" x14ac:dyDescent="0.25">
      <c r="A290">
        <v>2022</v>
      </c>
      <c r="B290">
        <v>7117</v>
      </c>
      <c r="C290" t="s">
        <v>368</v>
      </c>
      <c r="D290">
        <v>1</v>
      </c>
      <c r="E290" t="s">
        <v>497</v>
      </c>
      <c r="F290">
        <v>0</v>
      </c>
      <c r="G290" t="s">
        <v>498</v>
      </c>
      <c r="H290">
        <v>0</v>
      </c>
      <c r="I290" t="s">
        <v>498</v>
      </c>
      <c r="J290">
        <v>4</v>
      </c>
      <c r="K290" t="s">
        <v>505</v>
      </c>
      <c r="L290" s="26" t="s">
        <v>612</v>
      </c>
      <c r="M290" t="s">
        <v>613</v>
      </c>
      <c r="N290" t="s">
        <v>512</v>
      </c>
      <c r="O290" t="s">
        <v>513</v>
      </c>
      <c r="P290">
        <v>9998</v>
      </c>
      <c r="Q290" t="s">
        <v>446</v>
      </c>
      <c r="R290" s="44">
        <v>85931.93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G290" s="49"/>
    </row>
    <row r="291" spans="1:33" x14ac:dyDescent="0.25">
      <c r="A291">
        <v>2022</v>
      </c>
      <c r="B291">
        <v>7117</v>
      </c>
      <c r="C291" t="s">
        <v>368</v>
      </c>
      <c r="D291">
        <v>12</v>
      </c>
      <c r="E291" t="s">
        <v>510</v>
      </c>
      <c r="F291">
        <v>0</v>
      </c>
      <c r="G291" t="s">
        <v>498</v>
      </c>
      <c r="H291">
        <v>0</v>
      </c>
      <c r="I291" t="s">
        <v>498</v>
      </c>
      <c r="J291">
        <v>2</v>
      </c>
      <c r="K291" t="s">
        <v>511</v>
      </c>
      <c r="L291" s="26" t="s">
        <v>612</v>
      </c>
      <c r="M291" t="s">
        <v>613</v>
      </c>
      <c r="N291" t="s">
        <v>512</v>
      </c>
      <c r="O291" t="s">
        <v>513</v>
      </c>
      <c r="P291">
        <v>1955</v>
      </c>
      <c r="Q291" t="s">
        <v>419</v>
      </c>
      <c r="R291" s="44">
        <v>200000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 s="44">
        <v>10094.1</v>
      </c>
      <c r="Z291">
        <v>0</v>
      </c>
      <c r="AA291">
        <v>0</v>
      </c>
      <c r="AB291">
        <v>0</v>
      </c>
      <c r="AC291">
        <v>0</v>
      </c>
      <c r="AD291">
        <v>0</v>
      </c>
      <c r="AE291" s="44">
        <v>10094.1</v>
      </c>
      <c r="AG291" s="49"/>
    </row>
    <row r="292" spans="1:33" x14ac:dyDescent="0.25">
      <c r="A292">
        <v>2022</v>
      </c>
      <c r="B292">
        <v>7117</v>
      </c>
      <c r="C292" t="s">
        <v>368</v>
      </c>
      <c r="D292">
        <v>12</v>
      </c>
      <c r="E292" t="s">
        <v>510</v>
      </c>
      <c r="F292">
        <v>0</v>
      </c>
      <c r="G292" t="s">
        <v>498</v>
      </c>
      <c r="H292">
        <v>0</v>
      </c>
      <c r="I292" t="s">
        <v>498</v>
      </c>
      <c r="J292">
        <v>9</v>
      </c>
      <c r="K292" t="s">
        <v>520</v>
      </c>
      <c r="L292" s="26" t="s">
        <v>612</v>
      </c>
      <c r="M292" t="s">
        <v>613</v>
      </c>
      <c r="N292" t="s">
        <v>512</v>
      </c>
      <c r="O292" t="s">
        <v>513</v>
      </c>
      <c r="P292">
        <v>9998</v>
      </c>
      <c r="Q292" t="s">
        <v>446</v>
      </c>
      <c r="R292" s="44">
        <v>120000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 s="44">
        <v>50000</v>
      </c>
      <c r="AE292" s="44">
        <v>50000</v>
      </c>
      <c r="AG292" s="49"/>
    </row>
    <row r="293" spans="1:33" x14ac:dyDescent="0.25">
      <c r="A293">
        <v>2022</v>
      </c>
      <c r="B293">
        <v>7117</v>
      </c>
      <c r="C293" t="s">
        <v>368</v>
      </c>
      <c r="D293">
        <v>1</v>
      </c>
      <c r="E293" t="s">
        <v>497</v>
      </c>
      <c r="F293">
        <v>0</v>
      </c>
      <c r="G293" t="s">
        <v>498</v>
      </c>
      <c r="H293">
        <v>0</v>
      </c>
      <c r="I293" t="s">
        <v>498</v>
      </c>
      <c r="J293">
        <v>1</v>
      </c>
      <c r="K293" t="s">
        <v>499</v>
      </c>
      <c r="L293" s="26" t="s">
        <v>614</v>
      </c>
      <c r="M293" t="s">
        <v>615</v>
      </c>
      <c r="N293" t="s">
        <v>512</v>
      </c>
      <c r="O293" t="s">
        <v>513</v>
      </c>
      <c r="P293">
        <v>9996</v>
      </c>
      <c r="Q293" t="s">
        <v>373</v>
      </c>
      <c r="R293" s="44">
        <v>200000</v>
      </c>
      <c r="S293">
        <v>0</v>
      </c>
      <c r="T293">
        <v>0</v>
      </c>
      <c r="U293">
        <v>0</v>
      </c>
      <c r="V293">
        <v>0</v>
      </c>
      <c r="W293" s="44">
        <v>63133.33</v>
      </c>
      <c r="X293" s="44">
        <v>49363.33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 s="44">
        <v>112496.66</v>
      </c>
      <c r="AG293" s="49"/>
    </row>
    <row r="294" spans="1:33" x14ac:dyDescent="0.25">
      <c r="A294">
        <v>2022</v>
      </c>
      <c r="B294">
        <v>7117</v>
      </c>
      <c r="C294" t="s">
        <v>368</v>
      </c>
      <c r="D294">
        <v>1</v>
      </c>
      <c r="E294" t="s">
        <v>497</v>
      </c>
      <c r="F294">
        <v>0</v>
      </c>
      <c r="G294" t="s">
        <v>498</v>
      </c>
      <c r="H294">
        <v>0</v>
      </c>
      <c r="I294" t="s">
        <v>498</v>
      </c>
      <c r="J294">
        <v>3</v>
      </c>
      <c r="K294" t="s">
        <v>504</v>
      </c>
      <c r="L294" s="26" t="s">
        <v>614</v>
      </c>
      <c r="M294" t="s">
        <v>615</v>
      </c>
      <c r="N294" t="s">
        <v>512</v>
      </c>
      <c r="O294" t="s">
        <v>513</v>
      </c>
      <c r="P294">
        <v>9996</v>
      </c>
      <c r="Q294" t="s">
        <v>373</v>
      </c>
      <c r="R294" s="44">
        <v>250000</v>
      </c>
      <c r="S294">
        <v>0</v>
      </c>
      <c r="T294">
        <v>0</v>
      </c>
      <c r="U294">
        <v>0</v>
      </c>
      <c r="V294">
        <v>0</v>
      </c>
      <c r="W294" s="44">
        <v>63133.33</v>
      </c>
      <c r="X294" s="44">
        <v>49363.33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 s="44">
        <v>112496.66</v>
      </c>
      <c r="AG294" s="49"/>
    </row>
    <row r="295" spans="1:33" x14ac:dyDescent="0.25">
      <c r="A295">
        <v>2022</v>
      </c>
      <c r="B295">
        <v>7117</v>
      </c>
      <c r="C295" t="s">
        <v>368</v>
      </c>
      <c r="D295">
        <v>1</v>
      </c>
      <c r="E295" t="s">
        <v>497</v>
      </c>
      <c r="F295">
        <v>0</v>
      </c>
      <c r="G295" t="s">
        <v>498</v>
      </c>
      <c r="H295">
        <v>0</v>
      </c>
      <c r="I295" t="s">
        <v>498</v>
      </c>
      <c r="J295">
        <v>4</v>
      </c>
      <c r="K295" t="s">
        <v>505</v>
      </c>
      <c r="L295" s="26" t="s">
        <v>614</v>
      </c>
      <c r="M295" t="s">
        <v>615</v>
      </c>
      <c r="N295" t="s">
        <v>512</v>
      </c>
      <c r="O295" t="s">
        <v>513</v>
      </c>
      <c r="P295">
        <v>9996</v>
      </c>
      <c r="Q295" t="s">
        <v>373</v>
      </c>
      <c r="R295" s="44">
        <v>216897.6</v>
      </c>
      <c r="S295">
        <v>0</v>
      </c>
      <c r="T295">
        <v>0</v>
      </c>
      <c r="U295">
        <v>0</v>
      </c>
      <c r="V295">
        <v>0</v>
      </c>
      <c r="W295" s="44">
        <v>63133.34</v>
      </c>
      <c r="X295" s="44">
        <v>49363.34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 s="44">
        <v>112496.68</v>
      </c>
      <c r="AG295" s="49"/>
    </row>
    <row r="296" spans="1:33" x14ac:dyDescent="0.25">
      <c r="A296">
        <v>2022</v>
      </c>
      <c r="B296">
        <v>7117</v>
      </c>
      <c r="C296" t="s">
        <v>368</v>
      </c>
      <c r="D296">
        <v>1</v>
      </c>
      <c r="E296" t="s">
        <v>497</v>
      </c>
      <c r="F296">
        <v>0</v>
      </c>
      <c r="G296" t="s">
        <v>498</v>
      </c>
      <c r="H296">
        <v>0</v>
      </c>
      <c r="I296" t="s">
        <v>498</v>
      </c>
      <c r="J296">
        <v>1</v>
      </c>
      <c r="K296" t="s">
        <v>499</v>
      </c>
      <c r="L296" s="26" t="s">
        <v>616</v>
      </c>
      <c r="M296" t="s">
        <v>617</v>
      </c>
      <c r="N296" t="s">
        <v>512</v>
      </c>
      <c r="O296" t="s">
        <v>513</v>
      </c>
      <c r="P296">
        <v>9996</v>
      </c>
      <c r="Q296" t="s">
        <v>373</v>
      </c>
      <c r="R296" s="44">
        <v>100000</v>
      </c>
      <c r="S296">
        <v>0</v>
      </c>
      <c r="T296" s="44">
        <v>13277.67</v>
      </c>
      <c r="U296" s="44">
        <v>50110.67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 s="44">
        <v>30000</v>
      </c>
      <c r="AE296" s="44">
        <v>93388.34</v>
      </c>
      <c r="AG296" s="49"/>
    </row>
    <row r="297" spans="1:33" x14ac:dyDescent="0.25">
      <c r="A297">
        <v>2022</v>
      </c>
      <c r="B297">
        <v>7117</v>
      </c>
      <c r="C297" t="s">
        <v>368</v>
      </c>
      <c r="D297">
        <v>1</v>
      </c>
      <c r="E297" t="s">
        <v>497</v>
      </c>
      <c r="F297">
        <v>0</v>
      </c>
      <c r="G297" t="s">
        <v>498</v>
      </c>
      <c r="H297">
        <v>0</v>
      </c>
      <c r="I297" t="s">
        <v>498</v>
      </c>
      <c r="J297">
        <v>3</v>
      </c>
      <c r="K297" t="s">
        <v>504</v>
      </c>
      <c r="L297" s="26" t="s">
        <v>616</v>
      </c>
      <c r="M297" t="s">
        <v>617</v>
      </c>
      <c r="N297" t="s">
        <v>512</v>
      </c>
      <c r="O297" t="s">
        <v>513</v>
      </c>
      <c r="P297">
        <v>9996</v>
      </c>
      <c r="Q297" t="s">
        <v>373</v>
      </c>
      <c r="R297" s="44">
        <v>100000</v>
      </c>
      <c r="S297">
        <v>0</v>
      </c>
      <c r="T297" s="44">
        <v>22121.67</v>
      </c>
      <c r="U297" s="44">
        <v>50110.67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 s="44">
        <v>20000</v>
      </c>
      <c r="AE297" s="44">
        <v>92232.34</v>
      </c>
      <c r="AG297" s="49"/>
    </row>
    <row r="298" spans="1:33" x14ac:dyDescent="0.25">
      <c r="A298">
        <v>2022</v>
      </c>
      <c r="B298">
        <v>7117</v>
      </c>
      <c r="C298" t="s">
        <v>368</v>
      </c>
      <c r="D298">
        <v>1</v>
      </c>
      <c r="E298" t="s">
        <v>497</v>
      </c>
      <c r="F298">
        <v>0</v>
      </c>
      <c r="G298" t="s">
        <v>498</v>
      </c>
      <c r="H298">
        <v>0</v>
      </c>
      <c r="I298" t="s">
        <v>498</v>
      </c>
      <c r="J298">
        <v>4</v>
      </c>
      <c r="K298" t="s">
        <v>505</v>
      </c>
      <c r="L298" s="26" t="s">
        <v>616</v>
      </c>
      <c r="M298" t="s">
        <v>617</v>
      </c>
      <c r="N298" t="s">
        <v>512</v>
      </c>
      <c r="O298" t="s">
        <v>513</v>
      </c>
      <c r="P298">
        <v>1955</v>
      </c>
      <c r="Q298" t="s">
        <v>419</v>
      </c>
      <c r="R298" s="44">
        <v>100000</v>
      </c>
      <c r="S298">
        <v>0</v>
      </c>
      <c r="T298" s="44">
        <v>22277.66</v>
      </c>
      <c r="U298" s="44">
        <v>50110.66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 s="44">
        <v>26405</v>
      </c>
      <c r="AE298" s="44">
        <v>98793.32</v>
      </c>
      <c r="AG298" s="49"/>
    </row>
    <row r="299" spans="1:33" x14ac:dyDescent="0.25">
      <c r="A299">
        <v>2022</v>
      </c>
      <c r="B299">
        <v>7117</v>
      </c>
      <c r="C299" t="s">
        <v>368</v>
      </c>
      <c r="D299">
        <v>1</v>
      </c>
      <c r="E299" t="s">
        <v>497</v>
      </c>
      <c r="F299">
        <v>0</v>
      </c>
      <c r="G299" t="s">
        <v>498</v>
      </c>
      <c r="H299">
        <v>0</v>
      </c>
      <c r="I299" t="s">
        <v>498</v>
      </c>
      <c r="J299">
        <v>4</v>
      </c>
      <c r="K299" t="s">
        <v>505</v>
      </c>
      <c r="L299" s="26" t="s">
        <v>618</v>
      </c>
      <c r="M299" t="s">
        <v>619</v>
      </c>
      <c r="N299" t="s">
        <v>512</v>
      </c>
      <c r="O299" t="s">
        <v>513</v>
      </c>
      <c r="P299">
        <v>9996</v>
      </c>
      <c r="Q299" t="s">
        <v>373</v>
      </c>
      <c r="R299" s="44">
        <v>200000</v>
      </c>
      <c r="S299">
        <v>0</v>
      </c>
      <c r="T299">
        <v>0</v>
      </c>
      <c r="U299" s="44">
        <v>141600</v>
      </c>
      <c r="V299">
        <v>0</v>
      </c>
      <c r="W299" s="44">
        <v>5900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 s="44">
        <v>11500</v>
      </c>
      <c r="AE299" s="44">
        <v>159000</v>
      </c>
      <c r="AG299" s="49"/>
    </row>
    <row r="300" spans="1:33" x14ac:dyDescent="0.25">
      <c r="A300">
        <v>2022</v>
      </c>
      <c r="B300">
        <v>7117</v>
      </c>
      <c r="C300" t="s">
        <v>368</v>
      </c>
      <c r="D300">
        <v>1</v>
      </c>
      <c r="E300" t="s">
        <v>497</v>
      </c>
      <c r="F300">
        <v>0</v>
      </c>
      <c r="G300" t="s">
        <v>498</v>
      </c>
      <c r="H300">
        <v>0</v>
      </c>
      <c r="I300" t="s">
        <v>498</v>
      </c>
      <c r="J300">
        <v>4</v>
      </c>
      <c r="K300" t="s">
        <v>505</v>
      </c>
      <c r="L300" s="26" t="s">
        <v>620</v>
      </c>
      <c r="M300" t="s">
        <v>621</v>
      </c>
      <c r="N300" t="s">
        <v>512</v>
      </c>
      <c r="O300" t="s">
        <v>513</v>
      </c>
      <c r="P300">
        <v>9996</v>
      </c>
      <c r="Q300" t="s">
        <v>373</v>
      </c>
      <c r="R300" s="44">
        <v>200000</v>
      </c>
      <c r="S300">
        <v>0</v>
      </c>
      <c r="T300" s="44">
        <v>22420</v>
      </c>
      <c r="U300" s="44">
        <v>59000</v>
      </c>
      <c r="V300" s="44">
        <v>20650</v>
      </c>
      <c r="W300" s="44">
        <v>1416</v>
      </c>
      <c r="X300">
        <v>0</v>
      </c>
      <c r="Y300">
        <v>0</v>
      </c>
      <c r="Z300">
        <v>0</v>
      </c>
      <c r="AA300" s="44">
        <v>2478</v>
      </c>
      <c r="AB300">
        <v>0</v>
      </c>
      <c r="AC300">
        <v>0</v>
      </c>
      <c r="AD300" s="44">
        <v>-1356</v>
      </c>
      <c r="AE300" s="44">
        <v>104608</v>
      </c>
      <c r="AG300" s="49"/>
    </row>
    <row r="301" spans="1:33" x14ac:dyDescent="0.25">
      <c r="A301">
        <v>2022</v>
      </c>
      <c r="B301">
        <v>7117</v>
      </c>
      <c r="C301" t="s">
        <v>368</v>
      </c>
      <c r="D301">
        <v>12</v>
      </c>
      <c r="E301" t="s">
        <v>510</v>
      </c>
      <c r="F301">
        <v>0</v>
      </c>
      <c r="G301" t="s">
        <v>498</v>
      </c>
      <c r="H301">
        <v>0</v>
      </c>
      <c r="I301" t="s">
        <v>498</v>
      </c>
      <c r="J301">
        <v>5</v>
      </c>
      <c r="K301" t="s">
        <v>516</v>
      </c>
      <c r="L301" s="26" t="s">
        <v>622</v>
      </c>
      <c r="M301" t="s">
        <v>623</v>
      </c>
      <c r="N301" t="s">
        <v>512</v>
      </c>
      <c r="O301" t="s">
        <v>513</v>
      </c>
      <c r="P301">
        <v>1955</v>
      </c>
      <c r="Q301" t="s">
        <v>419</v>
      </c>
      <c r="R301" s="44">
        <v>1000000</v>
      </c>
      <c r="S301">
        <v>0</v>
      </c>
      <c r="T301" s="44">
        <v>1580</v>
      </c>
      <c r="U301" s="44">
        <v>53220</v>
      </c>
      <c r="V301" s="44">
        <v>134125</v>
      </c>
      <c r="W301" s="44">
        <v>29750</v>
      </c>
      <c r="X301" s="44">
        <v>140125</v>
      </c>
      <c r="Y301" s="44">
        <v>63740</v>
      </c>
      <c r="Z301">
        <v>0</v>
      </c>
      <c r="AA301">
        <v>830</v>
      </c>
      <c r="AB301" s="44">
        <v>219834</v>
      </c>
      <c r="AC301">
        <v>0</v>
      </c>
      <c r="AD301" s="44">
        <v>171500</v>
      </c>
      <c r="AE301" s="44">
        <v>814704</v>
      </c>
      <c r="AG301" s="49"/>
    </row>
    <row r="302" spans="1:33" x14ac:dyDescent="0.25">
      <c r="A302">
        <v>2022</v>
      </c>
      <c r="B302">
        <v>7117</v>
      </c>
      <c r="C302" t="s">
        <v>368</v>
      </c>
      <c r="D302">
        <v>1</v>
      </c>
      <c r="E302" t="s">
        <v>497</v>
      </c>
      <c r="F302">
        <v>0</v>
      </c>
      <c r="G302" t="s">
        <v>498</v>
      </c>
      <c r="H302">
        <v>0</v>
      </c>
      <c r="I302" t="s">
        <v>498</v>
      </c>
      <c r="J302">
        <v>1</v>
      </c>
      <c r="K302" t="s">
        <v>499</v>
      </c>
      <c r="L302" s="26" t="s">
        <v>624</v>
      </c>
      <c r="M302" t="s">
        <v>625</v>
      </c>
      <c r="N302" t="s">
        <v>512</v>
      </c>
      <c r="O302" t="s">
        <v>513</v>
      </c>
      <c r="P302">
        <v>9996</v>
      </c>
      <c r="Q302" t="s">
        <v>373</v>
      </c>
      <c r="R302" s="44">
        <v>19882.400000000001</v>
      </c>
      <c r="S302">
        <v>0</v>
      </c>
      <c r="T302">
        <v>0</v>
      </c>
      <c r="U302" s="44">
        <v>18482.400000000001</v>
      </c>
      <c r="V302" s="44">
        <v>1050</v>
      </c>
      <c r="W302">
        <v>350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 s="44">
        <v>19882.400000000001</v>
      </c>
      <c r="AG302" s="49"/>
    </row>
    <row r="303" spans="1:33" x14ac:dyDescent="0.25">
      <c r="A303">
        <v>2022</v>
      </c>
      <c r="B303">
        <v>7117</v>
      </c>
      <c r="C303" t="s">
        <v>368</v>
      </c>
      <c r="D303">
        <v>1</v>
      </c>
      <c r="E303" t="s">
        <v>497</v>
      </c>
      <c r="F303">
        <v>0</v>
      </c>
      <c r="G303" t="s">
        <v>498</v>
      </c>
      <c r="H303">
        <v>0</v>
      </c>
      <c r="I303" t="s">
        <v>498</v>
      </c>
      <c r="J303">
        <v>3</v>
      </c>
      <c r="K303" t="s">
        <v>504</v>
      </c>
      <c r="L303" s="26" t="s">
        <v>624</v>
      </c>
      <c r="M303" t="s">
        <v>625</v>
      </c>
      <c r="N303" t="s">
        <v>512</v>
      </c>
      <c r="O303" t="s">
        <v>513</v>
      </c>
      <c r="P303">
        <v>9996</v>
      </c>
      <c r="Q303" t="s">
        <v>373</v>
      </c>
      <c r="R303" s="44">
        <v>50000</v>
      </c>
      <c r="S303">
        <v>0</v>
      </c>
      <c r="T303">
        <v>0</v>
      </c>
      <c r="U303" s="44">
        <v>50000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 s="44">
        <v>50000</v>
      </c>
      <c r="AG303" s="49"/>
    </row>
    <row r="304" spans="1:33" x14ac:dyDescent="0.25">
      <c r="A304">
        <v>2022</v>
      </c>
      <c r="B304">
        <v>7117</v>
      </c>
      <c r="C304" t="s">
        <v>368</v>
      </c>
      <c r="D304">
        <v>1</v>
      </c>
      <c r="E304" t="s">
        <v>497</v>
      </c>
      <c r="F304">
        <v>0</v>
      </c>
      <c r="G304" t="s">
        <v>498</v>
      </c>
      <c r="H304">
        <v>0</v>
      </c>
      <c r="I304" t="s">
        <v>498</v>
      </c>
      <c r="J304">
        <v>4</v>
      </c>
      <c r="K304" t="s">
        <v>505</v>
      </c>
      <c r="L304" s="26" t="s">
        <v>624</v>
      </c>
      <c r="M304" t="s">
        <v>625</v>
      </c>
      <c r="N304" t="s">
        <v>512</v>
      </c>
      <c r="O304" t="s">
        <v>513</v>
      </c>
      <c r="P304">
        <v>9995</v>
      </c>
      <c r="Q304" t="s">
        <v>432</v>
      </c>
      <c r="R304" s="44">
        <v>53750</v>
      </c>
      <c r="S304">
        <v>0</v>
      </c>
      <c r="T304">
        <v>0</v>
      </c>
      <c r="U304" s="44">
        <v>53750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 s="44">
        <v>53750</v>
      </c>
      <c r="AG304" s="49"/>
    </row>
    <row r="305" spans="1:33" x14ac:dyDescent="0.25">
      <c r="A305">
        <v>2022</v>
      </c>
      <c r="B305">
        <v>7117</v>
      </c>
      <c r="C305" t="s">
        <v>368</v>
      </c>
      <c r="D305">
        <v>11</v>
      </c>
      <c r="E305" t="s">
        <v>508</v>
      </c>
      <c r="F305">
        <v>0</v>
      </c>
      <c r="G305" t="s">
        <v>498</v>
      </c>
      <c r="H305">
        <v>0</v>
      </c>
      <c r="I305" t="s">
        <v>498</v>
      </c>
      <c r="J305">
        <v>1</v>
      </c>
      <c r="K305" t="s">
        <v>509</v>
      </c>
      <c r="L305" s="26" t="s">
        <v>626</v>
      </c>
      <c r="M305" t="s">
        <v>627</v>
      </c>
      <c r="N305" t="s">
        <v>569</v>
      </c>
      <c r="O305" t="s">
        <v>570</v>
      </c>
      <c r="P305">
        <v>1955</v>
      </c>
      <c r="Q305" t="s">
        <v>419</v>
      </c>
      <c r="R305" s="44">
        <v>700000</v>
      </c>
      <c r="S305">
        <v>0</v>
      </c>
      <c r="T305">
        <v>292</v>
      </c>
      <c r="U305" s="44">
        <v>63000</v>
      </c>
      <c r="V305" s="44">
        <v>84276</v>
      </c>
      <c r="W305">
        <v>0</v>
      </c>
      <c r="X305" s="44">
        <v>2610</v>
      </c>
      <c r="Y305">
        <v>0</v>
      </c>
      <c r="Z305" s="44">
        <v>101100</v>
      </c>
      <c r="AA305">
        <v>0</v>
      </c>
      <c r="AB305">
        <v>0</v>
      </c>
      <c r="AC305" s="44">
        <v>220976.92</v>
      </c>
      <c r="AD305">
        <v>0</v>
      </c>
      <c r="AE305" s="44">
        <v>472254.92</v>
      </c>
      <c r="AG305" s="49"/>
    </row>
    <row r="306" spans="1:33" x14ac:dyDescent="0.25">
      <c r="A306">
        <v>2022</v>
      </c>
      <c r="B306">
        <v>7117</v>
      </c>
      <c r="C306" t="s">
        <v>368</v>
      </c>
      <c r="D306">
        <v>11</v>
      </c>
      <c r="E306" t="s">
        <v>508</v>
      </c>
      <c r="F306">
        <v>0</v>
      </c>
      <c r="G306" t="s">
        <v>498</v>
      </c>
      <c r="H306">
        <v>0</v>
      </c>
      <c r="I306" t="s">
        <v>498</v>
      </c>
      <c r="J306">
        <v>1</v>
      </c>
      <c r="K306" t="s">
        <v>509</v>
      </c>
      <c r="L306" s="26" t="s">
        <v>628</v>
      </c>
      <c r="M306" t="s">
        <v>629</v>
      </c>
      <c r="N306" t="s">
        <v>569</v>
      </c>
      <c r="O306" t="s">
        <v>570</v>
      </c>
      <c r="P306">
        <v>1955</v>
      </c>
      <c r="Q306" t="s">
        <v>419</v>
      </c>
      <c r="R306" s="44">
        <v>500000</v>
      </c>
      <c r="S306">
        <v>0</v>
      </c>
      <c r="T306" s="44">
        <v>17985</v>
      </c>
      <c r="U306">
        <v>0</v>
      </c>
      <c r="V306">
        <v>0</v>
      </c>
      <c r="W306">
        <v>0</v>
      </c>
      <c r="X306">
        <v>0</v>
      </c>
      <c r="Y306" s="44">
        <v>3417</v>
      </c>
      <c r="Z306" s="44">
        <v>21588</v>
      </c>
      <c r="AA306">
        <v>0</v>
      </c>
      <c r="AB306">
        <v>0</v>
      </c>
      <c r="AC306">
        <v>0</v>
      </c>
      <c r="AD306" s="44">
        <v>43203.83</v>
      </c>
      <c r="AE306" s="44">
        <v>86193.83</v>
      </c>
      <c r="AG306" s="49"/>
    </row>
    <row r="307" spans="1:33" x14ac:dyDescent="0.25">
      <c r="A307">
        <v>2022</v>
      </c>
      <c r="B307">
        <v>7117</v>
      </c>
      <c r="C307" t="s">
        <v>368</v>
      </c>
      <c r="D307">
        <v>12</v>
      </c>
      <c r="E307" t="s">
        <v>510</v>
      </c>
      <c r="F307">
        <v>0</v>
      </c>
      <c r="G307" t="s">
        <v>498</v>
      </c>
      <c r="H307">
        <v>0</v>
      </c>
      <c r="I307" t="s">
        <v>498</v>
      </c>
      <c r="J307">
        <v>2</v>
      </c>
      <c r="K307" t="s">
        <v>511</v>
      </c>
      <c r="L307" s="26" t="s">
        <v>628</v>
      </c>
      <c r="M307" t="s">
        <v>629</v>
      </c>
      <c r="N307" t="s">
        <v>569</v>
      </c>
      <c r="O307" t="s">
        <v>570</v>
      </c>
      <c r="P307">
        <v>9998</v>
      </c>
      <c r="Q307" t="s">
        <v>446</v>
      </c>
      <c r="R307" s="44">
        <v>1000000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 s="44">
        <v>44013.72</v>
      </c>
      <c r="Z307">
        <v>0</v>
      </c>
      <c r="AA307">
        <v>0</v>
      </c>
      <c r="AB307" s="44">
        <v>579281.62</v>
      </c>
      <c r="AC307">
        <v>0</v>
      </c>
      <c r="AD307" s="44">
        <v>19739</v>
      </c>
      <c r="AE307" s="44">
        <v>643034.34</v>
      </c>
      <c r="AG307" s="49"/>
    </row>
    <row r="308" spans="1:33" x14ac:dyDescent="0.25">
      <c r="A308">
        <v>2022</v>
      </c>
      <c r="B308">
        <v>7117</v>
      </c>
      <c r="C308" t="s">
        <v>368</v>
      </c>
      <c r="D308">
        <v>11</v>
      </c>
      <c r="E308" t="s">
        <v>508</v>
      </c>
      <c r="F308">
        <v>0</v>
      </c>
      <c r="G308" t="s">
        <v>498</v>
      </c>
      <c r="H308">
        <v>0</v>
      </c>
      <c r="I308" t="s">
        <v>498</v>
      </c>
      <c r="J308">
        <v>1</v>
      </c>
      <c r="K308" t="s">
        <v>509</v>
      </c>
      <c r="L308" s="26" t="s">
        <v>630</v>
      </c>
      <c r="M308" t="s">
        <v>631</v>
      </c>
      <c r="N308" t="s">
        <v>569</v>
      </c>
      <c r="O308" t="s">
        <v>570</v>
      </c>
      <c r="P308">
        <v>1955</v>
      </c>
      <c r="Q308" t="s">
        <v>419</v>
      </c>
      <c r="R308" s="44">
        <v>1000000</v>
      </c>
      <c r="S308">
        <v>0</v>
      </c>
      <c r="T308">
        <v>0</v>
      </c>
      <c r="U308">
        <v>0</v>
      </c>
      <c r="V308" s="44">
        <v>17355.650000000001</v>
      </c>
      <c r="W308">
        <v>0</v>
      </c>
      <c r="X308" s="44">
        <v>36000</v>
      </c>
      <c r="Y308" s="44">
        <v>3877.1</v>
      </c>
      <c r="Z308" s="44">
        <v>593470</v>
      </c>
      <c r="AA308" s="44">
        <v>27332.560000000001</v>
      </c>
      <c r="AB308" s="44">
        <v>2758.6</v>
      </c>
      <c r="AC308">
        <v>0</v>
      </c>
      <c r="AD308" s="44">
        <v>43519.75</v>
      </c>
      <c r="AE308" s="44">
        <v>724313.66</v>
      </c>
      <c r="AG308" s="49"/>
    </row>
    <row r="309" spans="1:33" x14ac:dyDescent="0.25">
      <c r="A309">
        <v>2022</v>
      </c>
      <c r="B309">
        <v>7117</v>
      </c>
      <c r="C309" t="s">
        <v>368</v>
      </c>
      <c r="D309">
        <v>11</v>
      </c>
      <c r="E309" t="s">
        <v>508</v>
      </c>
      <c r="F309">
        <v>0</v>
      </c>
      <c r="G309" t="s">
        <v>498</v>
      </c>
      <c r="H309">
        <v>0</v>
      </c>
      <c r="I309" t="s">
        <v>498</v>
      </c>
      <c r="J309">
        <v>1</v>
      </c>
      <c r="K309" t="s">
        <v>509</v>
      </c>
      <c r="L309" s="26" t="s">
        <v>632</v>
      </c>
      <c r="M309" t="s">
        <v>633</v>
      </c>
      <c r="N309" t="s">
        <v>569</v>
      </c>
      <c r="O309" t="s">
        <v>570</v>
      </c>
      <c r="P309">
        <v>1955</v>
      </c>
      <c r="Q309" t="s">
        <v>419</v>
      </c>
      <c r="R309" s="44">
        <v>500000</v>
      </c>
      <c r="S309">
        <v>0</v>
      </c>
      <c r="T309" s="44">
        <v>12600</v>
      </c>
      <c r="U309" s="44">
        <v>117750</v>
      </c>
      <c r="V309" s="44">
        <v>50714.400000000001</v>
      </c>
      <c r="W309">
        <v>0</v>
      </c>
      <c r="X309" s="44">
        <v>116700</v>
      </c>
      <c r="Y309">
        <v>0</v>
      </c>
      <c r="Z309">
        <v>0</v>
      </c>
      <c r="AA309" s="44">
        <v>4302</v>
      </c>
      <c r="AB309" s="44">
        <v>52466.45</v>
      </c>
      <c r="AC309">
        <v>0</v>
      </c>
      <c r="AD309" s="44">
        <v>12000</v>
      </c>
      <c r="AE309" s="44">
        <v>366532.85</v>
      </c>
      <c r="AG309" s="49"/>
    </row>
    <row r="310" spans="1:33" x14ac:dyDescent="0.25">
      <c r="A310">
        <v>2022</v>
      </c>
      <c r="B310">
        <v>7117</v>
      </c>
      <c r="C310" t="s">
        <v>368</v>
      </c>
      <c r="D310">
        <v>1</v>
      </c>
      <c r="E310" t="s">
        <v>497</v>
      </c>
      <c r="F310">
        <v>0</v>
      </c>
      <c r="G310" t="s">
        <v>498</v>
      </c>
      <c r="H310">
        <v>0</v>
      </c>
      <c r="I310" t="s">
        <v>498</v>
      </c>
      <c r="J310">
        <v>1</v>
      </c>
      <c r="K310" t="s">
        <v>499</v>
      </c>
      <c r="L310" s="26" t="s">
        <v>634</v>
      </c>
      <c r="M310" t="s">
        <v>635</v>
      </c>
      <c r="N310" t="s">
        <v>512</v>
      </c>
      <c r="O310" t="s">
        <v>513</v>
      </c>
      <c r="P310">
        <v>1955</v>
      </c>
      <c r="Q310" t="s">
        <v>419</v>
      </c>
      <c r="R310" s="44">
        <v>2500000</v>
      </c>
      <c r="S310">
        <v>0</v>
      </c>
      <c r="T310" s="44">
        <v>248292.5</v>
      </c>
      <c r="U310">
        <v>0</v>
      </c>
      <c r="V310">
        <v>200</v>
      </c>
      <c r="W310" s="44">
        <v>583101.5</v>
      </c>
      <c r="X310">
        <v>0</v>
      </c>
      <c r="Y310">
        <v>0</v>
      </c>
      <c r="Z310" s="44">
        <v>1500000</v>
      </c>
      <c r="AA310">
        <v>0</v>
      </c>
      <c r="AB310" s="44">
        <v>72659.31</v>
      </c>
      <c r="AC310">
        <v>0</v>
      </c>
      <c r="AD310" s="44">
        <v>95599.33</v>
      </c>
      <c r="AE310" s="44">
        <v>2499852.64</v>
      </c>
      <c r="AG310" s="49"/>
    </row>
    <row r="311" spans="1:33" x14ac:dyDescent="0.25">
      <c r="A311">
        <v>2022</v>
      </c>
      <c r="B311">
        <v>7117</v>
      </c>
      <c r="C311" t="s">
        <v>368</v>
      </c>
      <c r="D311">
        <v>1</v>
      </c>
      <c r="E311" t="s">
        <v>497</v>
      </c>
      <c r="F311">
        <v>0</v>
      </c>
      <c r="G311" t="s">
        <v>498</v>
      </c>
      <c r="H311">
        <v>0</v>
      </c>
      <c r="I311" t="s">
        <v>498</v>
      </c>
      <c r="J311">
        <v>1</v>
      </c>
      <c r="K311" t="s">
        <v>499</v>
      </c>
      <c r="L311" s="26" t="s">
        <v>634</v>
      </c>
      <c r="M311" t="s">
        <v>635</v>
      </c>
      <c r="N311" t="s">
        <v>512</v>
      </c>
      <c r="O311" t="s">
        <v>513</v>
      </c>
      <c r="P311">
        <v>9998</v>
      </c>
      <c r="Q311" t="s">
        <v>446</v>
      </c>
      <c r="R311" s="44">
        <v>664000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 s="44">
        <v>205115.5</v>
      </c>
      <c r="AC311">
        <v>0</v>
      </c>
      <c r="AD311" s="44">
        <v>458749.74</v>
      </c>
      <c r="AE311" s="44">
        <v>663865.24</v>
      </c>
      <c r="AG311" s="49"/>
    </row>
    <row r="312" spans="1:33" x14ac:dyDescent="0.25">
      <c r="A312">
        <v>2022</v>
      </c>
      <c r="B312">
        <v>7117</v>
      </c>
      <c r="C312" t="s">
        <v>368</v>
      </c>
      <c r="D312">
        <v>1</v>
      </c>
      <c r="E312" t="s">
        <v>497</v>
      </c>
      <c r="F312">
        <v>0</v>
      </c>
      <c r="G312" t="s">
        <v>498</v>
      </c>
      <c r="H312">
        <v>0</v>
      </c>
      <c r="I312" t="s">
        <v>498</v>
      </c>
      <c r="J312">
        <v>3</v>
      </c>
      <c r="K312" t="s">
        <v>504</v>
      </c>
      <c r="L312" s="26" t="s">
        <v>634</v>
      </c>
      <c r="M312" t="s">
        <v>635</v>
      </c>
      <c r="N312" t="s">
        <v>512</v>
      </c>
      <c r="O312" t="s">
        <v>513</v>
      </c>
      <c r="P312">
        <v>1955</v>
      </c>
      <c r="Q312" t="s">
        <v>419</v>
      </c>
      <c r="R312" s="44">
        <v>4000000</v>
      </c>
      <c r="S312">
        <v>0</v>
      </c>
      <c r="T312" s="44">
        <v>248292.5</v>
      </c>
      <c r="U312" s="44">
        <v>276817</v>
      </c>
      <c r="V312" s="44">
        <v>14050</v>
      </c>
      <c r="W312" s="44">
        <v>1224129.8999999999</v>
      </c>
      <c r="X312" s="44">
        <v>761012.38</v>
      </c>
      <c r="Y312" s="44">
        <v>210574.04</v>
      </c>
      <c r="Z312" s="44">
        <v>615724.85</v>
      </c>
      <c r="AA312" s="44">
        <v>273191.65999999997</v>
      </c>
      <c r="AB312" s="44">
        <v>15789.24</v>
      </c>
      <c r="AC312">
        <v>0</v>
      </c>
      <c r="AD312" s="44">
        <v>185168.08</v>
      </c>
      <c r="AE312" s="44">
        <v>3824749.65</v>
      </c>
      <c r="AG312" s="49"/>
    </row>
    <row r="313" spans="1:33" x14ac:dyDescent="0.25">
      <c r="A313">
        <v>2022</v>
      </c>
      <c r="B313">
        <v>7117</v>
      </c>
      <c r="C313" t="s">
        <v>368</v>
      </c>
      <c r="D313">
        <v>1</v>
      </c>
      <c r="E313" t="s">
        <v>497</v>
      </c>
      <c r="F313">
        <v>0</v>
      </c>
      <c r="G313" t="s">
        <v>498</v>
      </c>
      <c r="H313">
        <v>0</v>
      </c>
      <c r="I313" t="s">
        <v>498</v>
      </c>
      <c r="J313">
        <v>3</v>
      </c>
      <c r="K313" t="s">
        <v>504</v>
      </c>
      <c r="L313" s="26" t="s">
        <v>634</v>
      </c>
      <c r="M313" t="s">
        <v>635</v>
      </c>
      <c r="N313" t="s">
        <v>512</v>
      </c>
      <c r="O313" t="s">
        <v>513</v>
      </c>
      <c r="P313">
        <v>9995</v>
      </c>
      <c r="Q313" t="s">
        <v>432</v>
      </c>
      <c r="R313" s="44">
        <v>100000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G313" s="49"/>
    </row>
    <row r="314" spans="1:33" x14ac:dyDescent="0.25">
      <c r="A314">
        <v>2022</v>
      </c>
      <c r="B314">
        <v>7117</v>
      </c>
      <c r="C314" t="s">
        <v>368</v>
      </c>
      <c r="D314">
        <v>1</v>
      </c>
      <c r="E314" t="s">
        <v>497</v>
      </c>
      <c r="F314">
        <v>0</v>
      </c>
      <c r="G314" t="s">
        <v>498</v>
      </c>
      <c r="H314">
        <v>0</v>
      </c>
      <c r="I314" t="s">
        <v>498</v>
      </c>
      <c r="J314">
        <v>3</v>
      </c>
      <c r="K314" t="s">
        <v>504</v>
      </c>
      <c r="L314" s="26" t="s">
        <v>636</v>
      </c>
      <c r="M314" t="s">
        <v>637</v>
      </c>
      <c r="N314" t="s">
        <v>512</v>
      </c>
      <c r="O314" t="s">
        <v>513</v>
      </c>
      <c r="P314">
        <v>1955</v>
      </c>
      <c r="Q314" t="s">
        <v>419</v>
      </c>
      <c r="R314" s="44">
        <v>1000000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 s="44">
        <v>275565.71000000002</v>
      </c>
      <c r="AA314" s="44">
        <v>283681.39</v>
      </c>
      <c r="AB314" s="44">
        <v>13001.27</v>
      </c>
      <c r="AC314">
        <v>0</v>
      </c>
      <c r="AD314" s="44">
        <v>423977.2</v>
      </c>
      <c r="AE314" s="44">
        <v>996225.57</v>
      </c>
      <c r="AG314" s="49"/>
    </row>
    <row r="315" spans="1:33" x14ac:dyDescent="0.25">
      <c r="A315">
        <v>2022</v>
      </c>
      <c r="B315">
        <v>7117</v>
      </c>
      <c r="C315" t="s">
        <v>368</v>
      </c>
      <c r="D315">
        <v>1</v>
      </c>
      <c r="E315" t="s">
        <v>497</v>
      </c>
      <c r="F315">
        <v>0</v>
      </c>
      <c r="G315" t="s">
        <v>498</v>
      </c>
      <c r="H315">
        <v>0</v>
      </c>
      <c r="I315" t="s">
        <v>498</v>
      </c>
      <c r="J315">
        <v>3</v>
      </c>
      <c r="K315" t="s">
        <v>504</v>
      </c>
      <c r="L315" s="26" t="s">
        <v>636</v>
      </c>
      <c r="M315" t="s">
        <v>637</v>
      </c>
      <c r="N315" t="s">
        <v>512</v>
      </c>
      <c r="O315" t="s">
        <v>513</v>
      </c>
      <c r="P315">
        <v>9995</v>
      </c>
      <c r="Q315" t="s">
        <v>432</v>
      </c>
      <c r="R315" s="44">
        <v>1000000</v>
      </c>
      <c r="S315">
        <v>0</v>
      </c>
      <c r="T315">
        <v>0</v>
      </c>
      <c r="U315">
        <v>0</v>
      </c>
      <c r="V315">
        <v>0</v>
      </c>
      <c r="W315" s="44">
        <v>101485</v>
      </c>
      <c r="X315" s="44">
        <v>196589.49</v>
      </c>
      <c r="Y315" s="44">
        <v>78895.600000000006</v>
      </c>
      <c r="Z315" s="44">
        <v>16272.09</v>
      </c>
      <c r="AA315">
        <v>0</v>
      </c>
      <c r="AB315">
        <v>0</v>
      </c>
      <c r="AC315">
        <v>0</v>
      </c>
      <c r="AD315" s="44">
        <v>600590.75</v>
      </c>
      <c r="AE315" s="44">
        <v>993832.93</v>
      </c>
      <c r="AG315" s="49"/>
    </row>
    <row r="316" spans="1:33" x14ac:dyDescent="0.25">
      <c r="A316">
        <v>2022</v>
      </c>
      <c r="B316">
        <v>7117</v>
      </c>
      <c r="C316" t="s">
        <v>368</v>
      </c>
      <c r="D316">
        <v>1</v>
      </c>
      <c r="E316" t="s">
        <v>497</v>
      </c>
      <c r="F316">
        <v>0</v>
      </c>
      <c r="G316" t="s">
        <v>498</v>
      </c>
      <c r="H316">
        <v>0</v>
      </c>
      <c r="I316" t="s">
        <v>498</v>
      </c>
      <c r="J316">
        <v>3</v>
      </c>
      <c r="K316" t="s">
        <v>504</v>
      </c>
      <c r="L316" s="26" t="s">
        <v>636</v>
      </c>
      <c r="M316" t="s">
        <v>637</v>
      </c>
      <c r="N316" t="s">
        <v>512</v>
      </c>
      <c r="O316" t="s">
        <v>513</v>
      </c>
      <c r="P316">
        <v>9998</v>
      </c>
      <c r="Q316" t="s">
        <v>446</v>
      </c>
      <c r="R316" s="44">
        <v>3600000</v>
      </c>
      <c r="S316">
        <v>0</v>
      </c>
      <c r="T316" s="44">
        <v>407301</v>
      </c>
      <c r="U316" s="44">
        <v>492724</v>
      </c>
      <c r="V316" s="44">
        <v>4022</v>
      </c>
      <c r="W316" s="44">
        <v>809005.6</v>
      </c>
      <c r="X316" s="44">
        <v>519299</v>
      </c>
      <c r="Y316" s="44">
        <v>366614.58</v>
      </c>
      <c r="Z316" s="44">
        <v>332241.37</v>
      </c>
      <c r="AA316" s="44">
        <v>169604.99</v>
      </c>
      <c r="AB316" s="44">
        <v>325472.28999999998</v>
      </c>
      <c r="AC316">
        <v>0</v>
      </c>
      <c r="AD316" s="44">
        <v>163656.95000000001</v>
      </c>
      <c r="AE316" s="44">
        <v>3589941.78</v>
      </c>
      <c r="AG316" s="49"/>
    </row>
    <row r="317" spans="1:33" x14ac:dyDescent="0.25">
      <c r="A317">
        <v>2022</v>
      </c>
      <c r="B317">
        <v>7117</v>
      </c>
      <c r="C317" t="s">
        <v>368</v>
      </c>
      <c r="D317">
        <v>1</v>
      </c>
      <c r="E317" t="s">
        <v>497</v>
      </c>
      <c r="F317">
        <v>0</v>
      </c>
      <c r="G317" t="s">
        <v>498</v>
      </c>
      <c r="H317">
        <v>0</v>
      </c>
      <c r="I317" t="s">
        <v>498</v>
      </c>
      <c r="J317">
        <v>1</v>
      </c>
      <c r="K317" t="s">
        <v>499</v>
      </c>
      <c r="L317" s="26" t="s">
        <v>638</v>
      </c>
      <c r="M317" t="s">
        <v>639</v>
      </c>
      <c r="N317" t="s">
        <v>512</v>
      </c>
      <c r="O317" t="s">
        <v>513</v>
      </c>
      <c r="P317">
        <v>9996</v>
      </c>
      <c r="Q317" t="s">
        <v>373</v>
      </c>
      <c r="R317" s="44">
        <v>300000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 s="44">
        <v>300000</v>
      </c>
      <c r="AC317">
        <v>0</v>
      </c>
      <c r="AD317">
        <v>0</v>
      </c>
      <c r="AE317" s="44">
        <v>300000</v>
      </c>
      <c r="AG317" s="49"/>
    </row>
    <row r="318" spans="1:33" x14ac:dyDescent="0.25">
      <c r="A318">
        <v>2022</v>
      </c>
      <c r="B318">
        <v>7117</v>
      </c>
      <c r="C318" t="s">
        <v>368</v>
      </c>
      <c r="D318">
        <v>1</v>
      </c>
      <c r="E318" t="s">
        <v>497</v>
      </c>
      <c r="F318">
        <v>0</v>
      </c>
      <c r="G318" t="s">
        <v>498</v>
      </c>
      <c r="H318">
        <v>0</v>
      </c>
      <c r="I318" t="s">
        <v>498</v>
      </c>
      <c r="J318">
        <v>3</v>
      </c>
      <c r="K318" t="s">
        <v>504</v>
      </c>
      <c r="L318" s="26" t="s">
        <v>638</v>
      </c>
      <c r="M318" t="s">
        <v>639</v>
      </c>
      <c r="N318" t="s">
        <v>512</v>
      </c>
      <c r="O318" t="s">
        <v>513</v>
      </c>
      <c r="P318">
        <v>1955</v>
      </c>
      <c r="Q318" t="s">
        <v>419</v>
      </c>
      <c r="R318" s="44">
        <v>500000</v>
      </c>
      <c r="S318">
        <v>0</v>
      </c>
      <c r="T318">
        <v>0</v>
      </c>
      <c r="U318">
        <v>0</v>
      </c>
      <c r="V318">
        <v>0</v>
      </c>
      <c r="W318" s="44">
        <v>140000</v>
      </c>
      <c r="X318">
        <v>0</v>
      </c>
      <c r="Y318">
        <v>0</v>
      </c>
      <c r="Z318" s="44">
        <v>2999.23</v>
      </c>
      <c r="AA318" s="44">
        <v>13001.37</v>
      </c>
      <c r="AB318" s="44">
        <v>200000</v>
      </c>
      <c r="AC318" s="44">
        <v>5999.94</v>
      </c>
      <c r="AD318" s="44">
        <v>14001.34</v>
      </c>
      <c r="AE318" s="44">
        <v>376001.88</v>
      </c>
      <c r="AG318" s="49"/>
    </row>
    <row r="319" spans="1:33" x14ac:dyDescent="0.25">
      <c r="A319">
        <v>2022</v>
      </c>
      <c r="B319">
        <v>7117</v>
      </c>
      <c r="C319" t="s">
        <v>368</v>
      </c>
      <c r="D319">
        <v>12</v>
      </c>
      <c r="E319" t="s">
        <v>510</v>
      </c>
      <c r="F319">
        <v>0</v>
      </c>
      <c r="G319" t="s">
        <v>498</v>
      </c>
      <c r="H319">
        <v>0</v>
      </c>
      <c r="I319" t="s">
        <v>498</v>
      </c>
      <c r="J319">
        <v>5</v>
      </c>
      <c r="K319" t="s">
        <v>516</v>
      </c>
      <c r="L319" s="26" t="s">
        <v>640</v>
      </c>
      <c r="M319" t="s">
        <v>641</v>
      </c>
      <c r="N319" t="s">
        <v>512</v>
      </c>
      <c r="O319" t="s">
        <v>513</v>
      </c>
      <c r="P319">
        <v>1955</v>
      </c>
      <c r="Q319" t="s">
        <v>419</v>
      </c>
      <c r="R319" s="44">
        <v>850000</v>
      </c>
      <c r="S319">
        <v>0</v>
      </c>
      <c r="T319">
        <v>0</v>
      </c>
      <c r="U319" s="44">
        <v>31339.040000000001</v>
      </c>
      <c r="V319" s="44">
        <v>102290.92</v>
      </c>
      <c r="W319" s="44">
        <v>33945</v>
      </c>
      <c r="X319">
        <v>0</v>
      </c>
      <c r="Y319">
        <v>0</v>
      </c>
      <c r="Z319" s="44">
        <v>145905</v>
      </c>
      <c r="AA319" s="44">
        <v>1544.78</v>
      </c>
      <c r="AB319">
        <v>0</v>
      </c>
      <c r="AC319">
        <v>0</v>
      </c>
      <c r="AD319" s="44">
        <v>12332.58</v>
      </c>
      <c r="AE319" s="44">
        <v>327357.32</v>
      </c>
      <c r="AG319" s="49"/>
    </row>
    <row r="320" spans="1:33" x14ac:dyDescent="0.25">
      <c r="A320">
        <v>2022</v>
      </c>
      <c r="B320">
        <v>7117</v>
      </c>
      <c r="C320" t="s">
        <v>368</v>
      </c>
      <c r="D320">
        <v>12</v>
      </c>
      <c r="E320" t="s">
        <v>510</v>
      </c>
      <c r="F320">
        <v>0</v>
      </c>
      <c r="G320" t="s">
        <v>498</v>
      </c>
      <c r="H320">
        <v>0</v>
      </c>
      <c r="I320" t="s">
        <v>498</v>
      </c>
      <c r="J320">
        <v>2</v>
      </c>
      <c r="K320" t="s">
        <v>511</v>
      </c>
      <c r="L320" s="26" t="s">
        <v>642</v>
      </c>
      <c r="M320" t="s">
        <v>643</v>
      </c>
      <c r="N320" t="s">
        <v>512</v>
      </c>
      <c r="O320" t="s">
        <v>513</v>
      </c>
      <c r="P320">
        <v>9996</v>
      </c>
      <c r="Q320" t="s">
        <v>373</v>
      </c>
      <c r="R320" s="44">
        <v>132166</v>
      </c>
      <c r="S320">
        <v>0</v>
      </c>
      <c r="T320">
        <v>0</v>
      </c>
      <c r="U320">
        <v>0</v>
      </c>
      <c r="V320">
        <v>0</v>
      </c>
      <c r="W320">
        <v>0</v>
      </c>
      <c r="X320" s="44">
        <v>1915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 s="44">
        <v>1915</v>
      </c>
      <c r="AG320" s="49"/>
    </row>
    <row r="321" spans="1:33" x14ac:dyDescent="0.25">
      <c r="A321">
        <v>2022</v>
      </c>
      <c r="B321">
        <v>7117</v>
      </c>
      <c r="C321" t="s">
        <v>368</v>
      </c>
      <c r="D321">
        <v>12</v>
      </c>
      <c r="E321" t="s">
        <v>510</v>
      </c>
      <c r="F321">
        <v>0</v>
      </c>
      <c r="G321" t="s">
        <v>498</v>
      </c>
      <c r="H321">
        <v>0</v>
      </c>
      <c r="I321" t="s">
        <v>498</v>
      </c>
      <c r="J321">
        <v>2</v>
      </c>
      <c r="K321" t="s">
        <v>511</v>
      </c>
      <c r="L321" s="26" t="s">
        <v>644</v>
      </c>
      <c r="M321" t="s">
        <v>645</v>
      </c>
      <c r="N321" t="s">
        <v>512</v>
      </c>
      <c r="O321" t="s">
        <v>513</v>
      </c>
      <c r="P321">
        <v>9996</v>
      </c>
      <c r="Q321" t="s">
        <v>373</v>
      </c>
      <c r="R321" s="44">
        <v>250000</v>
      </c>
      <c r="S321">
        <v>0</v>
      </c>
      <c r="T321">
        <v>0</v>
      </c>
      <c r="U321">
        <v>0</v>
      </c>
      <c r="V321">
        <v>0</v>
      </c>
      <c r="W321" s="44">
        <v>151140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 s="44">
        <v>151140</v>
      </c>
      <c r="AG321" s="49"/>
    </row>
    <row r="322" spans="1:33" x14ac:dyDescent="0.25">
      <c r="A322">
        <v>2022</v>
      </c>
      <c r="B322">
        <v>7117</v>
      </c>
      <c r="C322" t="s">
        <v>368</v>
      </c>
      <c r="D322">
        <v>1</v>
      </c>
      <c r="E322" t="s">
        <v>497</v>
      </c>
      <c r="F322">
        <v>0</v>
      </c>
      <c r="G322" t="s">
        <v>498</v>
      </c>
      <c r="H322">
        <v>0</v>
      </c>
      <c r="I322" t="s">
        <v>498</v>
      </c>
      <c r="J322">
        <v>5</v>
      </c>
      <c r="K322" t="s">
        <v>506</v>
      </c>
      <c r="L322" s="26" t="s">
        <v>646</v>
      </c>
      <c r="M322" t="s">
        <v>647</v>
      </c>
      <c r="N322" t="s">
        <v>569</v>
      </c>
      <c r="O322" t="s">
        <v>570</v>
      </c>
      <c r="P322">
        <v>9998</v>
      </c>
      <c r="Q322" t="s">
        <v>446</v>
      </c>
      <c r="R322" s="44">
        <v>2000000</v>
      </c>
      <c r="S322">
        <v>0</v>
      </c>
      <c r="T322" s="44">
        <v>36627.19</v>
      </c>
      <c r="U322">
        <v>0</v>
      </c>
      <c r="V322" s="44">
        <v>73838.3</v>
      </c>
      <c r="W322" s="44">
        <v>434500</v>
      </c>
      <c r="X322" s="44">
        <v>31027.599999999999</v>
      </c>
      <c r="Y322" s="44">
        <v>57500</v>
      </c>
      <c r="Z322" s="44">
        <v>54499.93</v>
      </c>
      <c r="AA322">
        <v>0</v>
      </c>
      <c r="AB322" s="44">
        <v>124508.83</v>
      </c>
      <c r="AC322" s="44">
        <v>1153500</v>
      </c>
      <c r="AD322">
        <v>0</v>
      </c>
      <c r="AE322" s="44">
        <v>1966001.85</v>
      </c>
      <c r="AG322" s="49"/>
    </row>
    <row r="323" spans="1:33" x14ac:dyDescent="0.25">
      <c r="A323">
        <v>2022</v>
      </c>
      <c r="B323">
        <v>7117</v>
      </c>
      <c r="C323" t="s">
        <v>368</v>
      </c>
      <c r="D323">
        <v>11</v>
      </c>
      <c r="E323" t="s">
        <v>508</v>
      </c>
      <c r="F323">
        <v>0</v>
      </c>
      <c r="G323" t="s">
        <v>498</v>
      </c>
      <c r="H323">
        <v>0</v>
      </c>
      <c r="I323" t="s">
        <v>498</v>
      </c>
      <c r="J323">
        <v>1</v>
      </c>
      <c r="K323" t="s">
        <v>509</v>
      </c>
      <c r="L323" s="26" t="s">
        <v>646</v>
      </c>
      <c r="M323" t="s">
        <v>647</v>
      </c>
      <c r="N323" t="s">
        <v>569</v>
      </c>
      <c r="O323" t="s">
        <v>570</v>
      </c>
      <c r="P323">
        <v>9998</v>
      </c>
      <c r="Q323" t="s">
        <v>446</v>
      </c>
      <c r="R323" s="44">
        <v>500000</v>
      </c>
      <c r="S323">
        <v>0</v>
      </c>
      <c r="T323">
        <v>0</v>
      </c>
      <c r="U323">
        <v>0</v>
      </c>
      <c r="V323">
        <v>0</v>
      </c>
      <c r="W323">
        <v>0</v>
      </c>
      <c r="X323" s="44">
        <v>44580</v>
      </c>
      <c r="Y323" s="44">
        <v>51250</v>
      </c>
      <c r="Z323">
        <v>0</v>
      </c>
      <c r="AA323">
        <v>0</v>
      </c>
      <c r="AB323">
        <v>0</v>
      </c>
      <c r="AC323" s="44">
        <v>95000</v>
      </c>
      <c r="AD323" s="44">
        <v>47500</v>
      </c>
      <c r="AE323" s="44">
        <v>238330</v>
      </c>
      <c r="AG323" s="49"/>
    </row>
    <row r="324" spans="1:33" x14ac:dyDescent="0.25">
      <c r="A324">
        <v>2022</v>
      </c>
      <c r="B324">
        <v>7117</v>
      </c>
      <c r="C324" t="s">
        <v>368</v>
      </c>
      <c r="D324">
        <v>1</v>
      </c>
      <c r="E324" t="s">
        <v>497</v>
      </c>
      <c r="F324">
        <v>0</v>
      </c>
      <c r="G324" t="s">
        <v>498</v>
      </c>
      <c r="H324">
        <v>0</v>
      </c>
      <c r="I324" t="s">
        <v>498</v>
      </c>
      <c r="J324">
        <v>1</v>
      </c>
      <c r="K324" t="s">
        <v>499</v>
      </c>
      <c r="L324" s="26" t="s">
        <v>648</v>
      </c>
      <c r="M324" t="s">
        <v>649</v>
      </c>
      <c r="N324" t="s">
        <v>512</v>
      </c>
      <c r="O324" t="s">
        <v>513</v>
      </c>
      <c r="P324">
        <v>9996</v>
      </c>
      <c r="Q324" t="s">
        <v>373</v>
      </c>
      <c r="R324" s="44">
        <v>50000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699</v>
      </c>
      <c r="AB324">
        <v>0</v>
      </c>
      <c r="AC324" s="44">
        <v>2375</v>
      </c>
      <c r="AD324">
        <v>0</v>
      </c>
      <c r="AE324" s="44">
        <v>3074</v>
      </c>
      <c r="AG324" s="49"/>
    </row>
    <row r="325" spans="1:33" x14ac:dyDescent="0.25">
      <c r="A325">
        <v>2022</v>
      </c>
      <c r="B325">
        <v>7117</v>
      </c>
      <c r="C325" t="s">
        <v>368</v>
      </c>
      <c r="D325">
        <v>1</v>
      </c>
      <c r="E325" t="s">
        <v>497</v>
      </c>
      <c r="F325">
        <v>0</v>
      </c>
      <c r="G325" t="s">
        <v>498</v>
      </c>
      <c r="H325">
        <v>0</v>
      </c>
      <c r="I325" t="s">
        <v>498</v>
      </c>
      <c r="J325">
        <v>3</v>
      </c>
      <c r="K325" t="s">
        <v>504</v>
      </c>
      <c r="L325" s="26" t="s">
        <v>648</v>
      </c>
      <c r="M325" t="s">
        <v>649</v>
      </c>
      <c r="N325" t="s">
        <v>512</v>
      </c>
      <c r="O325" t="s">
        <v>513</v>
      </c>
      <c r="P325">
        <v>1955</v>
      </c>
      <c r="Q325" t="s">
        <v>419</v>
      </c>
      <c r="R325" s="44">
        <v>200000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 s="44">
        <v>115697</v>
      </c>
      <c r="AC325" s="44">
        <v>7149.96</v>
      </c>
      <c r="AD325" s="44">
        <v>10707.18</v>
      </c>
      <c r="AE325" s="44">
        <v>133554.14000000001</v>
      </c>
      <c r="AG325" s="49"/>
    </row>
    <row r="326" spans="1:33" x14ac:dyDescent="0.25">
      <c r="A326">
        <v>2022</v>
      </c>
      <c r="B326">
        <v>7117</v>
      </c>
      <c r="C326" t="s">
        <v>368</v>
      </c>
      <c r="D326">
        <v>1</v>
      </c>
      <c r="E326" t="s">
        <v>497</v>
      </c>
      <c r="F326">
        <v>0</v>
      </c>
      <c r="G326" t="s">
        <v>498</v>
      </c>
      <c r="H326">
        <v>0</v>
      </c>
      <c r="I326" t="s">
        <v>498</v>
      </c>
      <c r="J326">
        <v>3</v>
      </c>
      <c r="K326" t="s">
        <v>504</v>
      </c>
      <c r="L326" s="26" t="s">
        <v>648</v>
      </c>
      <c r="M326" t="s">
        <v>649</v>
      </c>
      <c r="N326" t="s">
        <v>512</v>
      </c>
      <c r="O326" t="s">
        <v>513</v>
      </c>
      <c r="P326">
        <v>9996</v>
      </c>
      <c r="Q326" t="s">
        <v>373</v>
      </c>
      <c r="R326" s="44">
        <v>69106</v>
      </c>
      <c r="S326">
        <v>0</v>
      </c>
      <c r="T326" s="44">
        <v>22691.29</v>
      </c>
      <c r="U326">
        <v>0</v>
      </c>
      <c r="V326">
        <v>0</v>
      </c>
      <c r="W326">
        <v>980</v>
      </c>
      <c r="X326">
        <v>0</v>
      </c>
      <c r="Y326">
        <v>0</v>
      </c>
      <c r="Z326">
        <v>0</v>
      </c>
      <c r="AA326" s="44">
        <v>1949.96</v>
      </c>
      <c r="AB326" s="44">
        <v>2100</v>
      </c>
      <c r="AC326">
        <v>0</v>
      </c>
      <c r="AD326">
        <v>0</v>
      </c>
      <c r="AE326" s="44">
        <v>27721.25</v>
      </c>
      <c r="AG326" s="49"/>
    </row>
    <row r="327" spans="1:33" x14ac:dyDescent="0.25">
      <c r="A327">
        <v>2022</v>
      </c>
      <c r="B327">
        <v>7117</v>
      </c>
      <c r="C327" t="s">
        <v>368</v>
      </c>
      <c r="D327">
        <v>1</v>
      </c>
      <c r="E327" t="s">
        <v>497</v>
      </c>
      <c r="F327">
        <v>0</v>
      </c>
      <c r="G327" t="s">
        <v>498</v>
      </c>
      <c r="H327">
        <v>0</v>
      </c>
      <c r="I327" t="s">
        <v>498</v>
      </c>
      <c r="J327">
        <v>4</v>
      </c>
      <c r="K327" t="s">
        <v>505</v>
      </c>
      <c r="L327" s="26" t="s">
        <v>648</v>
      </c>
      <c r="M327" t="s">
        <v>649</v>
      </c>
      <c r="N327" t="s">
        <v>512</v>
      </c>
      <c r="O327" t="s">
        <v>513</v>
      </c>
      <c r="P327">
        <v>9996</v>
      </c>
      <c r="Q327" t="s">
        <v>373</v>
      </c>
      <c r="R327" s="44">
        <v>150000</v>
      </c>
      <c r="S327">
        <v>0</v>
      </c>
      <c r="T327">
        <v>0</v>
      </c>
      <c r="U327">
        <v>0</v>
      </c>
      <c r="V327">
        <v>0</v>
      </c>
      <c r="W327" s="44">
        <v>4200</v>
      </c>
      <c r="X327">
        <v>0</v>
      </c>
      <c r="Y327" s="44">
        <v>37572.5</v>
      </c>
      <c r="Z327" s="44">
        <v>17105.68</v>
      </c>
      <c r="AA327">
        <v>0</v>
      </c>
      <c r="AB327">
        <v>0</v>
      </c>
      <c r="AC327">
        <v>0</v>
      </c>
      <c r="AD327" s="44">
        <v>12947.52</v>
      </c>
      <c r="AE327" s="44">
        <v>71825.7</v>
      </c>
      <c r="AG327" s="49"/>
    </row>
    <row r="328" spans="1:33" x14ac:dyDescent="0.25">
      <c r="A328">
        <v>2022</v>
      </c>
      <c r="B328">
        <v>7117</v>
      </c>
      <c r="C328" t="s">
        <v>368</v>
      </c>
      <c r="D328">
        <v>12</v>
      </c>
      <c r="E328" t="s">
        <v>510</v>
      </c>
      <c r="F328">
        <v>0</v>
      </c>
      <c r="G328" t="s">
        <v>498</v>
      </c>
      <c r="H328">
        <v>0</v>
      </c>
      <c r="I328" t="s">
        <v>498</v>
      </c>
      <c r="J328">
        <v>2</v>
      </c>
      <c r="K328" t="s">
        <v>511</v>
      </c>
      <c r="L328" s="26" t="s">
        <v>648</v>
      </c>
      <c r="M328" t="s">
        <v>649</v>
      </c>
      <c r="N328" t="s">
        <v>512</v>
      </c>
      <c r="O328" t="s">
        <v>513</v>
      </c>
      <c r="P328">
        <v>9995</v>
      </c>
      <c r="Q328" t="s">
        <v>432</v>
      </c>
      <c r="R328" s="44">
        <v>3300000</v>
      </c>
      <c r="S328">
        <v>0</v>
      </c>
      <c r="T328" s="44">
        <v>135000</v>
      </c>
      <c r="U328" s="44">
        <v>256855</v>
      </c>
      <c r="V328" s="44">
        <v>166000</v>
      </c>
      <c r="W328" s="44">
        <v>134359.15</v>
      </c>
      <c r="X328" s="44">
        <v>987000</v>
      </c>
      <c r="Y328" s="44">
        <v>271529.5</v>
      </c>
      <c r="Z328" s="44">
        <v>145495</v>
      </c>
      <c r="AA328" s="44">
        <v>448022.4</v>
      </c>
      <c r="AB328" s="44">
        <v>54162</v>
      </c>
      <c r="AC328" s="44">
        <v>448022.4</v>
      </c>
      <c r="AD328" s="44">
        <v>2732.4</v>
      </c>
      <c r="AE328" s="44">
        <v>3049177.85</v>
      </c>
      <c r="AG328" s="49"/>
    </row>
    <row r="329" spans="1:33" x14ac:dyDescent="0.25">
      <c r="A329">
        <v>2022</v>
      </c>
      <c r="B329">
        <v>7117</v>
      </c>
      <c r="C329" t="s">
        <v>368</v>
      </c>
      <c r="D329">
        <v>1</v>
      </c>
      <c r="E329" t="s">
        <v>497</v>
      </c>
      <c r="F329">
        <v>0</v>
      </c>
      <c r="G329" t="s">
        <v>498</v>
      </c>
      <c r="H329">
        <v>0</v>
      </c>
      <c r="I329" t="s">
        <v>498</v>
      </c>
      <c r="J329">
        <v>1</v>
      </c>
      <c r="K329" t="s">
        <v>499</v>
      </c>
      <c r="L329" s="26" t="s">
        <v>650</v>
      </c>
      <c r="M329" t="s">
        <v>651</v>
      </c>
      <c r="N329" t="s">
        <v>512</v>
      </c>
      <c r="O329" t="s">
        <v>513</v>
      </c>
      <c r="P329">
        <v>9996</v>
      </c>
      <c r="Q329" t="s">
        <v>373</v>
      </c>
      <c r="R329" s="44">
        <v>200000</v>
      </c>
      <c r="S329">
        <v>0</v>
      </c>
      <c r="T329" s="44">
        <v>24323.35</v>
      </c>
      <c r="U329">
        <v>0</v>
      </c>
      <c r="V329">
        <v>0</v>
      </c>
      <c r="W329" s="44">
        <v>6903</v>
      </c>
      <c r="X329">
        <v>0</v>
      </c>
      <c r="Y329">
        <v>0</v>
      </c>
      <c r="Z329">
        <v>0</v>
      </c>
      <c r="AA329" s="44">
        <v>39275.67</v>
      </c>
      <c r="AB329">
        <v>0</v>
      </c>
      <c r="AC329">
        <v>0</v>
      </c>
      <c r="AD329" s="44">
        <v>73940</v>
      </c>
      <c r="AE329" s="44">
        <v>144442.01999999999</v>
      </c>
      <c r="AG329" s="49"/>
    </row>
    <row r="330" spans="1:33" x14ac:dyDescent="0.25">
      <c r="A330">
        <v>2022</v>
      </c>
      <c r="B330">
        <v>7117</v>
      </c>
      <c r="C330" t="s">
        <v>368</v>
      </c>
      <c r="D330">
        <v>1</v>
      </c>
      <c r="E330" t="s">
        <v>497</v>
      </c>
      <c r="F330">
        <v>0</v>
      </c>
      <c r="G330" t="s">
        <v>498</v>
      </c>
      <c r="H330">
        <v>0</v>
      </c>
      <c r="I330" t="s">
        <v>498</v>
      </c>
      <c r="J330">
        <v>3</v>
      </c>
      <c r="K330" t="s">
        <v>504</v>
      </c>
      <c r="L330" s="26" t="s">
        <v>650</v>
      </c>
      <c r="M330" t="s">
        <v>651</v>
      </c>
      <c r="N330" t="s">
        <v>512</v>
      </c>
      <c r="O330" t="s">
        <v>513</v>
      </c>
      <c r="P330">
        <v>9996</v>
      </c>
      <c r="Q330" t="s">
        <v>373</v>
      </c>
      <c r="R330" s="44">
        <v>250000</v>
      </c>
      <c r="S330">
        <v>0</v>
      </c>
      <c r="T330" s="44">
        <v>99553.3</v>
      </c>
      <c r="U330">
        <v>0</v>
      </c>
      <c r="V330">
        <v>0</v>
      </c>
      <c r="W330" s="44">
        <v>48604</v>
      </c>
      <c r="X330" s="44">
        <v>2596</v>
      </c>
      <c r="Y330" s="44">
        <v>2360</v>
      </c>
      <c r="Z330">
        <v>0</v>
      </c>
      <c r="AA330" s="44">
        <v>39378.199999999997</v>
      </c>
      <c r="AB330" s="44">
        <v>15204.9</v>
      </c>
      <c r="AC330">
        <v>450</v>
      </c>
      <c r="AD330" s="44">
        <v>10699.74</v>
      </c>
      <c r="AE330" s="44">
        <v>218846.14</v>
      </c>
      <c r="AG330" s="49"/>
    </row>
    <row r="331" spans="1:33" x14ac:dyDescent="0.25">
      <c r="A331">
        <v>2022</v>
      </c>
      <c r="B331">
        <v>7117</v>
      </c>
      <c r="C331" t="s">
        <v>368</v>
      </c>
      <c r="D331">
        <v>1</v>
      </c>
      <c r="E331" t="s">
        <v>497</v>
      </c>
      <c r="F331">
        <v>0</v>
      </c>
      <c r="G331" t="s">
        <v>498</v>
      </c>
      <c r="H331">
        <v>0</v>
      </c>
      <c r="I331" t="s">
        <v>498</v>
      </c>
      <c r="J331">
        <v>4</v>
      </c>
      <c r="K331" t="s">
        <v>505</v>
      </c>
      <c r="L331" s="26" t="s">
        <v>650</v>
      </c>
      <c r="M331" t="s">
        <v>651</v>
      </c>
      <c r="N331" t="s">
        <v>512</v>
      </c>
      <c r="O331" t="s">
        <v>513</v>
      </c>
      <c r="P331">
        <v>9995</v>
      </c>
      <c r="Q331" t="s">
        <v>432</v>
      </c>
      <c r="R331" s="44">
        <v>250000</v>
      </c>
      <c r="S331">
        <v>0</v>
      </c>
      <c r="T331" s="44">
        <v>98326.34</v>
      </c>
      <c r="U331" s="44">
        <v>36975.050000000003</v>
      </c>
      <c r="V331" s="44">
        <v>6750</v>
      </c>
      <c r="W331" s="44">
        <v>8400</v>
      </c>
      <c r="X331" s="44">
        <v>7024</v>
      </c>
      <c r="Y331" s="44">
        <v>3540</v>
      </c>
      <c r="Z331">
        <v>0</v>
      </c>
      <c r="AA331" s="44">
        <v>38141.660000000003</v>
      </c>
      <c r="AB331">
        <v>0</v>
      </c>
      <c r="AC331" s="44">
        <v>3717</v>
      </c>
      <c r="AD331" s="44">
        <v>40000</v>
      </c>
      <c r="AE331" s="44">
        <v>242874.05</v>
      </c>
      <c r="AG331" s="49"/>
    </row>
    <row r="332" spans="1:33" x14ac:dyDescent="0.25">
      <c r="A332">
        <v>2022</v>
      </c>
      <c r="B332">
        <v>7117</v>
      </c>
      <c r="C332" t="s">
        <v>368</v>
      </c>
      <c r="D332">
        <v>1</v>
      </c>
      <c r="E332" t="s">
        <v>497</v>
      </c>
      <c r="F332">
        <v>0</v>
      </c>
      <c r="G332" t="s">
        <v>498</v>
      </c>
      <c r="H332">
        <v>0</v>
      </c>
      <c r="I332" t="s">
        <v>498</v>
      </c>
      <c r="J332">
        <v>3</v>
      </c>
      <c r="K332" t="s">
        <v>504</v>
      </c>
      <c r="L332" s="26" t="s">
        <v>652</v>
      </c>
      <c r="M332" t="s">
        <v>653</v>
      </c>
      <c r="N332" t="s">
        <v>512</v>
      </c>
      <c r="O332" t="s">
        <v>513</v>
      </c>
      <c r="P332">
        <v>1955</v>
      </c>
      <c r="Q332" t="s">
        <v>419</v>
      </c>
      <c r="R332" s="44">
        <v>200000</v>
      </c>
      <c r="S332">
        <v>0</v>
      </c>
      <c r="T332">
        <v>0</v>
      </c>
      <c r="U332">
        <v>0</v>
      </c>
      <c r="V332" s="44">
        <v>123900</v>
      </c>
      <c r="W332">
        <v>0</v>
      </c>
      <c r="X332">
        <v>0</v>
      </c>
      <c r="Y332">
        <v>0</v>
      </c>
      <c r="Z332" s="44">
        <v>22380.75</v>
      </c>
      <c r="AA332">
        <v>0</v>
      </c>
      <c r="AB332">
        <v>0</v>
      </c>
      <c r="AC332">
        <v>0</v>
      </c>
      <c r="AD332">
        <v>0</v>
      </c>
      <c r="AE332" s="44">
        <v>146280.75</v>
      </c>
      <c r="AG332" s="49"/>
    </row>
    <row r="333" spans="1:33" x14ac:dyDescent="0.25">
      <c r="A333">
        <v>2022</v>
      </c>
      <c r="B333">
        <v>7117</v>
      </c>
      <c r="C333" t="s">
        <v>368</v>
      </c>
      <c r="D333">
        <v>14</v>
      </c>
      <c r="E333" t="s">
        <v>523</v>
      </c>
      <c r="F333">
        <v>0</v>
      </c>
      <c r="G333" t="s">
        <v>498</v>
      </c>
      <c r="H333">
        <v>0</v>
      </c>
      <c r="I333" t="s">
        <v>498</v>
      </c>
      <c r="J333">
        <v>4</v>
      </c>
      <c r="K333" t="s">
        <v>529</v>
      </c>
      <c r="L333" s="26" t="s">
        <v>654</v>
      </c>
      <c r="M333" t="s">
        <v>655</v>
      </c>
      <c r="N333" t="s">
        <v>526</v>
      </c>
      <c r="O333" t="s">
        <v>527</v>
      </c>
      <c r="P333">
        <v>1955</v>
      </c>
      <c r="Q333" t="s">
        <v>419</v>
      </c>
      <c r="R333" s="44">
        <v>850000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 s="44">
        <v>850000</v>
      </c>
      <c r="AE333" s="44">
        <v>850000</v>
      </c>
      <c r="AG333" s="49"/>
    </row>
    <row r="334" spans="1:33" x14ac:dyDescent="0.25">
      <c r="A334">
        <v>2022</v>
      </c>
      <c r="B334">
        <v>7117</v>
      </c>
      <c r="C334" t="s">
        <v>368</v>
      </c>
      <c r="D334">
        <v>14</v>
      </c>
      <c r="E334" t="s">
        <v>523</v>
      </c>
      <c r="F334">
        <v>0</v>
      </c>
      <c r="G334" t="s">
        <v>498</v>
      </c>
      <c r="H334">
        <v>0</v>
      </c>
      <c r="I334" t="s">
        <v>498</v>
      </c>
      <c r="J334">
        <v>4</v>
      </c>
      <c r="K334" t="s">
        <v>529</v>
      </c>
      <c r="L334" s="26" t="s">
        <v>654</v>
      </c>
      <c r="M334" t="s">
        <v>655</v>
      </c>
      <c r="N334" t="s">
        <v>526</v>
      </c>
      <c r="O334" t="s">
        <v>527</v>
      </c>
      <c r="P334">
        <v>9996</v>
      </c>
      <c r="Q334" t="s">
        <v>373</v>
      </c>
      <c r="R334" s="44">
        <v>150000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 s="44">
        <v>150000</v>
      </c>
      <c r="AE334" s="44">
        <v>150000</v>
      </c>
      <c r="AG334" s="49"/>
    </row>
    <row r="335" spans="1:33" x14ac:dyDescent="0.25">
      <c r="A335">
        <v>2022</v>
      </c>
      <c r="B335">
        <v>7117</v>
      </c>
      <c r="C335" t="s">
        <v>368</v>
      </c>
      <c r="D335">
        <v>15</v>
      </c>
      <c r="E335" t="s">
        <v>530</v>
      </c>
      <c r="F335">
        <v>0</v>
      </c>
      <c r="G335" t="s">
        <v>498</v>
      </c>
      <c r="H335">
        <v>0</v>
      </c>
      <c r="I335" t="s">
        <v>498</v>
      </c>
      <c r="J335">
        <v>2</v>
      </c>
      <c r="K335" t="s">
        <v>532</v>
      </c>
      <c r="L335" s="26" t="s">
        <v>654</v>
      </c>
      <c r="M335" t="s">
        <v>655</v>
      </c>
      <c r="N335" t="s">
        <v>526</v>
      </c>
      <c r="O335" t="s">
        <v>527</v>
      </c>
      <c r="P335">
        <v>9996</v>
      </c>
      <c r="Q335" t="s">
        <v>373</v>
      </c>
      <c r="R335" s="44">
        <v>127522</v>
      </c>
      <c r="S335">
        <v>0</v>
      </c>
      <c r="T335">
        <v>0</v>
      </c>
      <c r="U335" s="44">
        <v>10650</v>
      </c>
      <c r="V335">
        <v>0</v>
      </c>
      <c r="W335" s="44">
        <v>42074.400000000001</v>
      </c>
      <c r="X335">
        <v>0</v>
      </c>
      <c r="Y335">
        <v>0</v>
      </c>
      <c r="Z335">
        <v>0</v>
      </c>
      <c r="AA335">
        <v>0</v>
      </c>
      <c r="AB335" s="44">
        <v>26000</v>
      </c>
      <c r="AC335" s="44">
        <v>6150</v>
      </c>
      <c r="AD335" s="44">
        <v>6300</v>
      </c>
      <c r="AE335" s="44">
        <v>91174.399999999994</v>
      </c>
      <c r="AG335" s="49"/>
    </row>
    <row r="336" spans="1:33" x14ac:dyDescent="0.25">
      <c r="A336">
        <v>2022</v>
      </c>
      <c r="B336">
        <v>7117</v>
      </c>
      <c r="C336" t="s">
        <v>368</v>
      </c>
      <c r="D336">
        <v>1</v>
      </c>
      <c r="E336" t="s">
        <v>497</v>
      </c>
      <c r="F336">
        <v>0</v>
      </c>
      <c r="G336" t="s">
        <v>498</v>
      </c>
      <c r="H336">
        <v>0</v>
      </c>
      <c r="I336" t="s">
        <v>498</v>
      </c>
      <c r="J336">
        <v>3</v>
      </c>
      <c r="K336" t="s">
        <v>504</v>
      </c>
      <c r="L336" s="26" t="s">
        <v>656</v>
      </c>
      <c r="M336" t="s">
        <v>657</v>
      </c>
      <c r="N336" t="s">
        <v>512</v>
      </c>
      <c r="O336" t="s">
        <v>513</v>
      </c>
      <c r="P336">
        <v>9995</v>
      </c>
      <c r="Q336" t="s">
        <v>432</v>
      </c>
      <c r="R336" s="44">
        <v>46250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 s="44">
        <v>46250</v>
      </c>
      <c r="AB336">
        <v>0</v>
      </c>
      <c r="AC336">
        <v>0</v>
      </c>
      <c r="AD336">
        <v>0</v>
      </c>
      <c r="AE336" s="44">
        <v>46250</v>
      </c>
      <c r="AG336" s="49"/>
    </row>
    <row r="337" spans="1:33" x14ac:dyDescent="0.25">
      <c r="A337">
        <v>2022</v>
      </c>
      <c r="B337">
        <v>7117</v>
      </c>
      <c r="C337" t="s">
        <v>368</v>
      </c>
      <c r="D337">
        <v>1</v>
      </c>
      <c r="E337" t="s">
        <v>497</v>
      </c>
      <c r="F337">
        <v>0</v>
      </c>
      <c r="G337" t="s">
        <v>498</v>
      </c>
      <c r="H337">
        <v>0</v>
      </c>
      <c r="I337" t="s">
        <v>498</v>
      </c>
      <c r="J337">
        <v>3</v>
      </c>
      <c r="K337" t="s">
        <v>504</v>
      </c>
      <c r="L337" s="26" t="s">
        <v>656</v>
      </c>
      <c r="M337" t="s">
        <v>657</v>
      </c>
      <c r="N337" t="s">
        <v>512</v>
      </c>
      <c r="O337" t="s">
        <v>513</v>
      </c>
      <c r="P337">
        <v>9996</v>
      </c>
      <c r="Q337" t="s">
        <v>373</v>
      </c>
      <c r="R337" s="44">
        <v>113220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 s="44">
        <v>14858.75</v>
      </c>
      <c r="AB337" s="44">
        <v>6798</v>
      </c>
      <c r="AC337" s="44">
        <v>61108.75</v>
      </c>
      <c r="AD337">
        <v>0</v>
      </c>
      <c r="AE337" s="44">
        <v>82765.5</v>
      </c>
      <c r="AG337" s="49"/>
    </row>
    <row r="338" spans="1:33" x14ac:dyDescent="0.25">
      <c r="A338">
        <v>2022</v>
      </c>
      <c r="B338">
        <v>7117</v>
      </c>
      <c r="C338" t="s">
        <v>368</v>
      </c>
      <c r="D338">
        <v>1</v>
      </c>
      <c r="E338" t="s">
        <v>497</v>
      </c>
      <c r="F338">
        <v>0</v>
      </c>
      <c r="G338" t="s">
        <v>498</v>
      </c>
      <c r="H338">
        <v>0</v>
      </c>
      <c r="I338" t="s">
        <v>498</v>
      </c>
      <c r="J338">
        <v>3</v>
      </c>
      <c r="K338" t="s">
        <v>504</v>
      </c>
      <c r="L338" s="26" t="s">
        <v>658</v>
      </c>
      <c r="M338" t="s">
        <v>659</v>
      </c>
      <c r="N338" t="s">
        <v>512</v>
      </c>
      <c r="O338" t="s">
        <v>513</v>
      </c>
      <c r="P338">
        <v>9995</v>
      </c>
      <c r="Q338" t="s">
        <v>432</v>
      </c>
      <c r="R338" s="44">
        <v>200000</v>
      </c>
      <c r="S338">
        <v>0</v>
      </c>
      <c r="T338">
        <v>0</v>
      </c>
      <c r="U338">
        <v>0</v>
      </c>
      <c r="V338">
        <v>0</v>
      </c>
      <c r="W338" s="44">
        <v>28202.54</v>
      </c>
      <c r="X338">
        <v>0</v>
      </c>
      <c r="Y338" s="44">
        <v>67618</v>
      </c>
      <c r="Z338" s="44">
        <v>36080</v>
      </c>
      <c r="AA338" s="44">
        <v>9558.4599999999991</v>
      </c>
      <c r="AB338">
        <v>0</v>
      </c>
      <c r="AC338">
        <v>0</v>
      </c>
      <c r="AD338" s="44">
        <v>5750</v>
      </c>
      <c r="AE338" s="44">
        <v>147209</v>
      </c>
      <c r="AG338" s="49"/>
    </row>
    <row r="339" spans="1:33" x14ac:dyDescent="0.25">
      <c r="A339">
        <v>2022</v>
      </c>
      <c r="B339">
        <v>7117</v>
      </c>
      <c r="C339" t="s">
        <v>368</v>
      </c>
      <c r="D339">
        <v>1</v>
      </c>
      <c r="E339" t="s">
        <v>497</v>
      </c>
      <c r="F339">
        <v>0</v>
      </c>
      <c r="G339" t="s">
        <v>498</v>
      </c>
      <c r="H339">
        <v>0</v>
      </c>
      <c r="I339" t="s">
        <v>498</v>
      </c>
      <c r="J339">
        <v>4</v>
      </c>
      <c r="K339" t="s">
        <v>505</v>
      </c>
      <c r="L339" s="26" t="s">
        <v>658</v>
      </c>
      <c r="M339" t="s">
        <v>659</v>
      </c>
      <c r="N339" t="s">
        <v>512</v>
      </c>
      <c r="O339" t="s">
        <v>513</v>
      </c>
      <c r="P339">
        <v>9996</v>
      </c>
      <c r="Q339" t="s">
        <v>373</v>
      </c>
      <c r="R339" s="44">
        <v>139197</v>
      </c>
      <c r="S339">
        <v>0</v>
      </c>
      <c r="T339">
        <v>0</v>
      </c>
      <c r="U339">
        <v>0</v>
      </c>
      <c r="V339" s="44">
        <v>1353.82</v>
      </c>
      <c r="W339">
        <v>0</v>
      </c>
      <c r="X339">
        <v>0</v>
      </c>
      <c r="Y339">
        <v>0</v>
      </c>
      <c r="Z339">
        <v>0</v>
      </c>
      <c r="AA339" s="44">
        <v>10800</v>
      </c>
      <c r="AB339">
        <v>0</v>
      </c>
      <c r="AC339" s="44">
        <v>3250</v>
      </c>
      <c r="AD339" s="44">
        <v>4630</v>
      </c>
      <c r="AE339" s="44">
        <v>20033.82</v>
      </c>
      <c r="AG339" s="49"/>
    </row>
    <row r="340" spans="1:33" x14ac:dyDescent="0.25">
      <c r="A340">
        <v>2022</v>
      </c>
      <c r="B340">
        <v>7117</v>
      </c>
      <c r="C340" t="s">
        <v>368</v>
      </c>
      <c r="D340">
        <v>1</v>
      </c>
      <c r="E340" t="s">
        <v>497</v>
      </c>
      <c r="F340">
        <v>0</v>
      </c>
      <c r="G340" t="s">
        <v>498</v>
      </c>
      <c r="H340">
        <v>0</v>
      </c>
      <c r="I340" t="s">
        <v>498</v>
      </c>
      <c r="J340">
        <v>5</v>
      </c>
      <c r="K340" t="s">
        <v>506</v>
      </c>
      <c r="L340" s="26" t="s">
        <v>658</v>
      </c>
      <c r="M340" t="s">
        <v>659</v>
      </c>
      <c r="N340" t="s">
        <v>569</v>
      </c>
      <c r="O340" t="s">
        <v>570</v>
      </c>
      <c r="P340">
        <v>1955</v>
      </c>
      <c r="Q340" t="s">
        <v>419</v>
      </c>
      <c r="R340" s="44">
        <v>1000000</v>
      </c>
      <c r="S340">
        <v>0</v>
      </c>
      <c r="T340" s="44">
        <v>8460.7999999999993</v>
      </c>
      <c r="U340">
        <v>0</v>
      </c>
      <c r="V340">
        <v>0</v>
      </c>
      <c r="W340" s="44">
        <v>19900</v>
      </c>
      <c r="X340" s="44">
        <v>216074</v>
      </c>
      <c r="Y340" s="44">
        <v>14838.26</v>
      </c>
      <c r="Z340">
        <v>0</v>
      </c>
      <c r="AA340" s="44">
        <v>105800</v>
      </c>
      <c r="AB340" s="44">
        <v>69550.11</v>
      </c>
      <c r="AC340" s="44">
        <v>79590</v>
      </c>
      <c r="AD340">
        <v>0</v>
      </c>
      <c r="AE340" s="44">
        <v>514213.17</v>
      </c>
      <c r="AG340" s="49"/>
    </row>
    <row r="341" spans="1:33" x14ac:dyDescent="0.25">
      <c r="A341">
        <v>2022</v>
      </c>
      <c r="B341">
        <v>7117</v>
      </c>
      <c r="C341" t="s">
        <v>368</v>
      </c>
      <c r="D341">
        <v>11</v>
      </c>
      <c r="E341" t="s">
        <v>508</v>
      </c>
      <c r="F341">
        <v>0</v>
      </c>
      <c r="G341" t="s">
        <v>498</v>
      </c>
      <c r="H341">
        <v>0</v>
      </c>
      <c r="I341" t="s">
        <v>498</v>
      </c>
      <c r="J341">
        <v>1</v>
      </c>
      <c r="K341" t="s">
        <v>509</v>
      </c>
      <c r="L341" s="26" t="s">
        <v>658</v>
      </c>
      <c r="M341" t="s">
        <v>659</v>
      </c>
      <c r="N341" t="s">
        <v>569</v>
      </c>
      <c r="O341" t="s">
        <v>570</v>
      </c>
      <c r="P341">
        <v>9996</v>
      </c>
      <c r="Q341" t="s">
        <v>373</v>
      </c>
      <c r="R341" s="44">
        <v>300000</v>
      </c>
      <c r="S341">
        <v>0</v>
      </c>
      <c r="T341">
        <v>0</v>
      </c>
      <c r="U341">
        <v>0</v>
      </c>
      <c r="V341">
        <v>0</v>
      </c>
      <c r="W341">
        <v>0</v>
      </c>
      <c r="X341" s="44">
        <v>38975.040000000001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 s="44">
        <v>38975.040000000001</v>
      </c>
      <c r="AG341" s="49"/>
    </row>
    <row r="342" spans="1:33" x14ac:dyDescent="0.25">
      <c r="A342">
        <v>2022</v>
      </c>
      <c r="B342">
        <v>7117</v>
      </c>
      <c r="C342" t="s">
        <v>368</v>
      </c>
      <c r="D342">
        <v>12</v>
      </c>
      <c r="E342" t="s">
        <v>510</v>
      </c>
      <c r="F342">
        <v>0</v>
      </c>
      <c r="G342" t="s">
        <v>498</v>
      </c>
      <c r="H342">
        <v>0</v>
      </c>
      <c r="I342" t="s">
        <v>498</v>
      </c>
      <c r="J342">
        <v>2</v>
      </c>
      <c r="K342" t="s">
        <v>511</v>
      </c>
      <c r="L342" s="26" t="s">
        <v>658</v>
      </c>
      <c r="M342" t="s">
        <v>659</v>
      </c>
      <c r="N342" t="s">
        <v>569</v>
      </c>
      <c r="O342" t="s">
        <v>570</v>
      </c>
      <c r="P342">
        <v>9998</v>
      </c>
      <c r="Q342" t="s">
        <v>446</v>
      </c>
      <c r="R342" s="44">
        <v>1000000</v>
      </c>
      <c r="S342">
        <v>0</v>
      </c>
      <c r="T342">
        <v>0</v>
      </c>
      <c r="U342" s="44">
        <v>78820</v>
      </c>
      <c r="V342" s="44">
        <v>252864.2</v>
      </c>
      <c r="W342" s="44">
        <v>78000</v>
      </c>
      <c r="X342" s="44">
        <v>21666</v>
      </c>
      <c r="Y342" s="44">
        <v>21000</v>
      </c>
      <c r="Z342">
        <v>0</v>
      </c>
      <c r="AA342" s="44">
        <v>52800</v>
      </c>
      <c r="AB342">
        <v>0</v>
      </c>
      <c r="AC342">
        <v>0</v>
      </c>
      <c r="AD342" s="44">
        <v>53100</v>
      </c>
      <c r="AE342" s="44">
        <v>558250.19999999995</v>
      </c>
      <c r="AG342" s="49"/>
    </row>
    <row r="343" spans="1:33" x14ac:dyDescent="0.25">
      <c r="A343">
        <v>2022</v>
      </c>
      <c r="B343">
        <v>7117</v>
      </c>
      <c r="C343" t="s">
        <v>368</v>
      </c>
      <c r="D343">
        <v>1</v>
      </c>
      <c r="E343" t="s">
        <v>497</v>
      </c>
      <c r="F343">
        <v>0</v>
      </c>
      <c r="G343" t="s">
        <v>498</v>
      </c>
      <c r="H343">
        <v>0</v>
      </c>
      <c r="I343" t="s">
        <v>498</v>
      </c>
      <c r="J343">
        <v>1</v>
      </c>
      <c r="K343" t="s">
        <v>499</v>
      </c>
      <c r="L343" s="26" t="s">
        <v>660</v>
      </c>
      <c r="M343" t="s">
        <v>661</v>
      </c>
      <c r="N343" t="s">
        <v>512</v>
      </c>
      <c r="O343" t="s">
        <v>513</v>
      </c>
      <c r="P343">
        <v>9996</v>
      </c>
      <c r="Q343" t="s">
        <v>373</v>
      </c>
      <c r="R343" s="44">
        <v>100000</v>
      </c>
      <c r="S343">
        <v>0</v>
      </c>
      <c r="T343">
        <v>0</v>
      </c>
      <c r="U343" s="44">
        <v>27255</v>
      </c>
      <c r="V343">
        <v>0</v>
      </c>
      <c r="W343" s="44">
        <v>4573.75</v>
      </c>
      <c r="X343">
        <v>0</v>
      </c>
      <c r="Y343">
        <v>0</v>
      </c>
      <c r="Z343" s="44">
        <v>11285</v>
      </c>
      <c r="AA343" s="44">
        <v>1600</v>
      </c>
      <c r="AB343">
        <v>0</v>
      </c>
      <c r="AC343">
        <v>0</v>
      </c>
      <c r="AD343">
        <v>0</v>
      </c>
      <c r="AE343" s="44">
        <v>44713.75</v>
      </c>
      <c r="AG343" s="49"/>
    </row>
    <row r="344" spans="1:33" x14ac:dyDescent="0.25">
      <c r="A344">
        <v>2022</v>
      </c>
      <c r="B344">
        <v>7117</v>
      </c>
      <c r="C344" t="s">
        <v>368</v>
      </c>
      <c r="D344">
        <v>1</v>
      </c>
      <c r="E344" t="s">
        <v>497</v>
      </c>
      <c r="F344">
        <v>0</v>
      </c>
      <c r="G344" t="s">
        <v>498</v>
      </c>
      <c r="H344">
        <v>0</v>
      </c>
      <c r="I344" t="s">
        <v>498</v>
      </c>
      <c r="J344">
        <v>3</v>
      </c>
      <c r="K344" t="s">
        <v>504</v>
      </c>
      <c r="L344" s="26" t="s">
        <v>660</v>
      </c>
      <c r="M344" t="s">
        <v>661</v>
      </c>
      <c r="N344" t="s">
        <v>512</v>
      </c>
      <c r="O344" t="s">
        <v>513</v>
      </c>
      <c r="P344">
        <v>1955</v>
      </c>
      <c r="Q344" t="s">
        <v>419</v>
      </c>
      <c r="R344" s="44">
        <v>276894</v>
      </c>
      <c r="S344">
        <v>0</v>
      </c>
      <c r="T344">
        <v>0</v>
      </c>
      <c r="U344">
        <v>0</v>
      </c>
      <c r="V344" s="44">
        <v>1715.55</v>
      </c>
      <c r="W344" s="44">
        <v>7464.62</v>
      </c>
      <c r="X344" s="44">
        <v>5536.36</v>
      </c>
      <c r="Y344">
        <v>0</v>
      </c>
      <c r="Z344">
        <v>0</v>
      </c>
      <c r="AA344" s="44">
        <v>11156.8</v>
      </c>
      <c r="AB344" s="44">
        <v>1839</v>
      </c>
      <c r="AC344" s="44">
        <v>34665.69</v>
      </c>
      <c r="AD344" s="44">
        <v>22161</v>
      </c>
      <c r="AE344" s="44">
        <v>84539.02</v>
      </c>
      <c r="AG344" s="49"/>
    </row>
    <row r="345" spans="1:33" x14ac:dyDescent="0.25">
      <c r="A345">
        <v>2022</v>
      </c>
      <c r="B345">
        <v>7117</v>
      </c>
      <c r="C345" t="s">
        <v>368</v>
      </c>
      <c r="D345">
        <v>1</v>
      </c>
      <c r="E345" t="s">
        <v>497</v>
      </c>
      <c r="F345">
        <v>0</v>
      </c>
      <c r="G345" t="s">
        <v>498</v>
      </c>
      <c r="H345">
        <v>0</v>
      </c>
      <c r="I345" t="s">
        <v>498</v>
      </c>
      <c r="J345">
        <v>4</v>
      </c>
      <c r="K345" t="s">
        <v>505</v>
      </c>
      <c r="L345" s="26" t="s">
        <v>660</v>
      </c>
      <c r="M345" t="s">
        <v>661</v>
      </c>
      <c r="N345" t="s">
        <v>512</v>
      </c>
      <c r="O345" t="s">
        <v>513</v>
      </c>
      <c r="P345">
        <v>9998</v>
      </c>
      <c r="Q345" t="s">
        <v>446</v>
      </c>
      <c r="R345" s="44">
        <v>186417.22</v>
      </c>
      <c r="S345">
        <v>0</v>
      </c>
      <c r="T345" s="44">
        <v>2470</v>
      </c>
      <c r="U345">
        <v>0</v>
      </c>
      <c r="V345" s="44">
        <v>3090.82</v>
      </c>
      <c r="W345" s="44">
        <v>2897.5</v>
      </c>
      <c r="X345">
        <v>0</v>
      </c>
      <c r="Y345" s="44">
        <v>9329.7199999999993</v>
      </c>
      <c r="Z345">
        <v>0</v>
      </c>
      <c r="AA345" s="44">
        <v>9445.7000000000007</v>
      </c>
      <c r="AB345">
        <v>0</v>
      </c>
      <c r="AC345">
        <v>0</v>
      </c>
      <c r="AD345" s="44">
        <v>4240</v>
      </c>
      <c r="AE345" s="44">
        <v>31473.74</v>
      </c>
      <c r="AG345" s="49"/>
    </row>
    <row r="346" spans="1:33" x14ac:dyDescent="0.25">
      <c r="A346">
        <v>2022</v>
      </c>
      <c r="B346">
        <v>7117</v>
      </c>
      <c r="C346" t="s">
        <v>368</v>
      </c>
      <c r="D346">
        <v>12</v>
      </c>
      <c r="E346" t="s">
        <v>510</v>
      </c>
      <c r="F346">
        <v>0</v>
      </c>
      <c r="G346" t="s">
        <v>498</v>
      </c>
      <c r="H346">
        <v>0</v>
      </c>
      <c r="I346" t="s">
        <v>498</v>
      </c>
      <c r="J346">
        <v>2</v>
      </c>
      <c r="K346" t="s">
        <v>511</v>
      </c>
      <c r="L346" s="26" t="s">
        <v>660</v>
      </c>
      <c r="M346" t="s">
        <v>661</v>
      </c>
      <c r="N346" t="s">
        <v>512</v>
      </c>
      <c r="O346" t="s">
        <v>513</v>
      </c>
      <c r="P346">
        <v>9996</v>
      </c>
      <c r="Q346" t="s">
        <v>373</v>
      </c>
      <c r="R346" s="44">
        <v>300000</v>
      </c>
      <c r="S346">
        <v>0</v>
      </c>
      <c r="T346">
        <v>0</v>
      </c>
      <c r="U346">
        <v>594.88</v>
      </c>
      <c r="V346" s="44">
        <v>28300</v>
      </c>
      <c r="W346">
        <v>0</v>
      </c>
      <c r="X346">
        <v>0</v>
      </c>
      <c r="Y346">
        <v>0</v>
      </c>
      <c r="Z346">
        <v>0</v>
      </c>
      <c r="AA346" s="44">
        <v>80818.84</v>
      </c>
      <c r="AB346" s="44">
        <v>3663.35</v>
      </c>
      <c r="AC346">
        <v>0</v>
      </c>
      <c r="AD346">
        <v>0</v>
      </c>
      <c r="AE346" s="44">
        <v>113377.07</v>
      </c>
      <c r="AG346" s="49"/>
    </row>
    <row r="347" spans="1:33" x14ac:dyDescent="0.25">
      <c r="A347">
        <v>2022</v>
      </c>
      <c r="B347">
        <v>7117</v>
      </c>
      <c r="C347" t="s">
        <v>368</v>
      </c>
      <c r="D347">
        <v>12</v>
      </c>
      <c r="E347" t="s">
        <v>510</v>
      </c>
      <c r="F347">
        <v>0</v>
      </c>
      <c r="G347" t="s">
        <v>498</v>
      </c>
      <c r="H347">
        <v>0</v>
      </c>
      <c r="I347" t="s">
        <v>498</v>
      </c>
      <c r="J347">
        <v>5</v>
      </c>
      <c r="K347" t="s">
        <v>516</v>
      </c>
      <c r="L347" s="26" t="s">
        <v>660</v>
      </c>
      <c r="M347" t="s">
        <v>661</v>
      </c>
      <c r="N347" t="s">
        <v>512</v>
      </c>
      <c r="O347" t="s">
        <v>513</v>
      </c>
      <c r="P347">
        <v>1955</v>
      </c>
      <c r="Q347" t="s">
        <v>419</v>
      </c>
      <c r="R347" s="44">
        <v>1000000</v>
      </c>
      <c r="S347">
        <v>0</v>
      </c>
      <c r="T347" s="44">
        <v>20825</v>
      </c>
      <c r="U347" s="44">
        <v>136495</v>
      </c>
      <c r="V347" s="44">
        <v>290556</v>
      </c>
      <c r="W347" s="44">
        <v>60179.24</v>
      </c>
      <c r="X347" s="44">
        <v>21360</v>
      </c>
      <c r="Y347" s="44">
        <v>6507.1</v>
      </c>
      <c r="Z347" s="44">
        <v>22941.16</v>
      </c>
      <c r="AA347">
        <v>0</v>
      </c>
      <c r="AB347" s="44">
        <v>10065</v>
      </c>
      <c r="AC347" s="44">
        <v>87380</v>
      </c>
      <c r="AD347" s="44">
        <v>242117.78</v>
      </c>
      <c r="AE347" s="44">
        <v>898426.28</v>
      </c>
      <c r="AG347" s="49"/>
    </row>
    <row r="348" spans="1:33" x14ac:dyDescent="0.25">
      <c r="A348">
        <v>2022</v>
      </c>
      <c r="B348">
        <v>7117</v>
      </c>
      <c r="C348" t="s">
        <v>368</v>
      </c>
      <c r="D348">
        <v>11</v>
      </c>
      <c r="E348" t="s">
        <v>508</v>
      </c>
      <c r="F348">
        <v>0</v>
      </c>
      <c r="G348" t="s">
        <v>498</v>
      </c>
      <c r="H348">
        <v>0</v>
      </c>
      <c r="I348" t="s">
        <v>498</v>
      </c>
      <c r="J348">
        <v>1</v>
      </c>
      <c r="K348" t="s">
        <v>509</v>
      </c>
      <c r="L348" s="26" t="s">
        <v>662</v>
      </c>
      <c r="M348" t="s">
        <v>663</v>
      </c>
      <c r="N348" t="s">
        <v>569</v>
      </c>
      <c r="O348" t="s">
        <v>570</v>
      </c>
      <c r="P348">
        <v>1955</v>
      </c>
      <c r="Q348" t="s">
        <v>419</v>
      </c>
      <c r="R348" s="44">
        <v>500000</v>
      </c>
      <c r="S348">
        <v>0</v>
      </c>
      <c r="T348">
        <v>0</v>
      </c>
      <c r="U348">
        <v>0</v>
      </c>
      <c r="V348">
        <v>0</v>
      </c>
      <c r="W348">
        <v>0</v>
      </c>
      <c r="X348" s="44">
        <v>498550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 s="44">
        <v>498550</v>
      </c>
      <c r="AG348" s="49"/>
    </row>
    <row r="349" spans="1:33" x14ac:dyDescent="0.25">
      <c r="A349">
        <v>2022</v>
      </c>
      <c r="B349">
        <v>7117</v>
      </c>
      <c r="C349" t="s">
        <v>368</v>
      </c>
      <c r="D349">
        <v>1</v>
      </c>
      <c r="E349" t="s">
        <v>497</v>
      </c>
      <c r="F349">
        <v>0</v>
      </c>
      <c r="G349" t="s">
        <v>498</v>
      </c>
      <c r="H349">
        <v>0</v>
      </c>
      <c r="I349" t="s">
        <v>498</v>
      </c>
      <c r="J349">
        <v>1</v>
      </c>
      <c r="K349" t="s">
        <v>499</v>
      </c>
      <c r="L349" s="26" t="s">
        <v>664</v>
      </c>
      <c r="M349" t="s">
        <v>665</v>
      </c>
      <c r="N349" t="s">
        <v>512</v>
      </c>
      <c r="O349" t="s">
        <v>513</v>
      </c>
      <c r="P349">
        <v>9996</v>
      </c>
      <c r="Q349" t="s">
        <v>373</v>
      </c>
      <c r="R349" s="44">
        <v>100000</v>
      </c>
      <c r="S349">
        <v>0</v>
      </c>
      <c r="T349" s="44">
        <v>5226</v>
      </c>
      <c r="U349" s="44">
        <v>2301</v>
      </c>
      <c r="V349" s="44">
        <v>1705</v>
      </c>
      <c r="W349" s="44">
        <v>24302.32</v>
      </c>
      <c r="X349">
        <v>0</v>
      </c>
      <c r="Y349" s="44">
        <v>3740</v>
      </c>
      <c r="Z349" s="44">
        <v>9905</v>
      </c>
      <c r="AA349" s="44">
        <v>1060</v>
      </c>
      <c r="AB349">
        <v>0</v>
      </c>
      <c r="AC349">
        <v>0</v>
      </c>
      <c r="AD349" s="44">
        <v>2093</v>
      </c>
      <c r="AE349" s="44">
        <v>50332.32</v>
      </c>
      <c r="AG349" s="49"/>
    </row>
    <row r="350" spans="1:33" x14ac:dyDescent="0.25">
      <c r="A350">
        <v>2022</v>
      </c>
      <c r="B350">
        <v>7117</v>
      </c>
      <c r="C350" t="s">
        <v>368</v>
      </c>
      <c r="D350">
        <v>1</v>
      </c>
      <c r="E350" t="s">
        <v>497</v>
      </c>
      <c r="F350">
        <v>0</v>
      </c>
      <c r="G350" t="s">
        <v>498</v>
      </c>
      <c r="H350">
        <v>0</v>
      </c>
      <c r="I350" t="s">
        <v>498</v>
      </c>
      <c r="J350">
        <v>3</v>
      </c>
      <c r="K350" t="s">
        <v>504</v>
      </c>
      <c r="L350" s="26" t="s">
        <v>664</v>
      </c>
      <c r="M350" t="s">
        <v>665</v>
      </c>
      <c r="N350" t="s">
        <v>512</v>
      </c>
      <c r="O350" t="s">
        <v>513</v>
      </c>
      <c r="P350">
        <v>9998</v>
      </c>
      <c r="Q350" t="s">
        <v>446</v>
      </c>
      <c r="R350" s="44">
        <v>250000</v>
      </c>
      <c r="S350">
        <v>0</v>
      </c>
      <c r="T350" s="44">
        <v>1149</v>
      </c>
      <c r="U350" s="44">
        <v>71626.2</v>
      </c>
      <c r="V350" s="44">
        <v>62540</v>
      </c>
      <c r="W350" s="44">
        <v>12436</v>
      </c>
      <c r="X350" s="44">
        <v>2125</v>
      </c>
      <c r="Y350" s="44">
        <v>25024</v>
      </c>
      <c r="Z350" s="44">
        <v>6329</v>
      </c>
      <c r="AA350" s="44">
        <v>4850</v>
      </c>
      <c r="AB350" s="44">
        <v>3150</v>
      </c>
      <c r="AC350" s="44">
        <v>13400.06</v>
      </c>
      <c r="AD350" s="44">
        <v>6373.72</v>
      </c>
      <c r="AE350" s="44">
        <v>209002.98</v>
      </c>
      <c r="AG350" s="49"/>
    </row>
    <row r="351" spans="1:33" x14ac:dyDescent="0.25">
      <c r="A351">
        <v>2022</v>
      </c>
      <c r="B351">
        <v>7117</v>
      </c>
      <c r="C351" t="s">
        <v>368</v>
      </c>
      <c r="D351">
        <v>1</v>
      </c>
      <c r="E351" t="s">
        <v>497</v>
      </c>
      <c r="F351">
        <v>0</v>
      </c>
      <c r="G351" t="s">
        <v>498</v>
      </c>
      <c r="H351">
        <v>0</v>
      </c>
      <c r="I351" t="s">
        <v>498</v>
      </c>
      <c r="J351">
        <v>4</v>
      </c>
      <c r="K351" t="s">
        <v>505</v>
      </c>
      <c r="L351" s="26" t="s">
        <v>664</v>
      </c>
      <c r="M351" t="s">
        <v>665</v>
      </c>
      <c r="N351" t="s">
        <v>512</v>
      </c>
      <c r="O351" t="s">
        <v>513</v>
      </c>
      <c r="P351">
        <v>9998</v>
      </c>
      <c r="Q351" t="s">
        <v>446</v>
      </c>
      <c r="R351" s="44">
        <v>200000</v>
      </c>
      <c r="S351">
        <v>0</v>
      </c>
      <c r="T351">
        <v>0</v>
      </c>
      <c r="U351">
        <v>0</v>
      </c>
      <c r="V351" s="44">
        <v>12984.85</v>
      </c>
      <c r="W351" s="44">
        <v>18095.07</v>
      </c>
      <c r="X351">
        <v>0</v>
      </c>
      <c r="Y351" s="44">
        <v>43610</v>
      </c>
      <c r="Z351" s="44">
        <v>10000</v>
      </c>
      <c r="AA351">
        <v>0</v>
      </c>
      <c r="AB351" s="44">
        <v>2950</v>
      </c>
      <c r="AC351" s="44">
        <v>2033</v>
      </c>
      <c r="AD351" s="44">
        <v>10882</v>
      </c>
      <c r="AE351" s="44">
        <v>100554.92</v>
      </c>
      <c r="AG351" s="49"/>
    </row>
    <row r="352" spans="1:33" x14ac:dyDescent="0.25">
      <c r="A352">
        <v>2022</v>
      </c>
      <c r="B352">
        <v>7117</v>
      </c>
      <c r="C352" t="s">
        <v>368</v>
      </c>
      <c r="D352">
        <v>11</v>
      </c>
      <c r="E352" t="s">
        <v>508</v>
      </c>
      <c r="F352">
        <v>0</v>
      </c>
      <c r="G352" t="s">
        <v>498</v>
      </c>
      <c r="H352">
        <v>0</v>
      </c>
      <c r="I352" t="s">
        <v>498</v>
      </c>
      <c r="J352">
        <v>1</v>
      </c>
      <c r="K352" t="s">
        <v>509</v>
      </c>
      <c r="L352" s="26" t="s">
        <v>664</v>
      </c>
      <c r="M352" t="s">
        <v>665</v>
      </c>
      <c r="N352" t="s">
        <v>569</v>
      </c>
      <c r="O352" t="s">
        <v>570</v>
      </c>
      <c r="P352">
        <v>9998</v>
      </c>
      <c r="Q352" t="s">
        <v>446</v>
      </c>
      <c r="R352" s="44">
        <v>300000</v>
      </c>
      <c r="S352">
        <v>0</v>
      </c>
      <c r="T352">
        <v>342</v>
      </c>
      <c r="U352" s="44">
        <v>255285.35</v>
      </c>
      <c r="V352">
        <v>0</v>
      </c>
      <c r="W352" s="44">
        <v>29700</v>
      </c>
      <c r="X352">
        <v>0</v>
      </c>
      <c r="Y352">
        <v>0</v>
      </c>
      <c r="Z352">
        <v>0</v>
      </c>
      <c r="AA352">
        <v>0</v>
      </c>
      <c r="AB352" s="44">
        <v>5625</v>
      </c>
      <c r="AC352">
        <v>0</v>
      </c>
      <c r="AD352">
        <v>0</v>
      </c>
      <c r="AE352" s="44">
        <v>290952.34999999998</v>
      </c>
      <c r="AG352" s="49"/>
    </row>
    <row r="353" spans="1:33" x14ac:dyDescent="0.25">
      <c r="A353">
        <v>2022</v>
      </c>
      <c r="B353">
        <v>7117</v>
      </c>
      <c r="C353" t="s">
        <v>368</v>
      </c>
      <c r="D353">
        <v>12</v>
      </c>
      <c r="E353" t="s">
        <v>510</v>
      </c>
      <c r="F353">
        <v>0</v>
      </c>
      <c r="G353" t="s">
        <v>498</v>
      </c>
      <c r="H353">
        <v>0</v>
      </c>
      <c r="I353" t="s">
        <v>498</v>
      </c>
      <c r="J353">
        <v>2</v>
      </c>
      <c r="K353" t="s">
        <v>511</v>
      </c>
      <c r="L353" s="26" t="s">
        <v>664</v>
      </c>
      <c r="M353" t="s">
        <v>665</v>
      </c>
      <c r="N353" t="s">
        <v>512</v>
      </c>
      <c r="O353" t="s">
        <v>513</v>
      </c>
      <c r="P353">
        <v>9996</v>
      </c>
      <c r="Q353" t="s">
        <v>373</v>
      </c>
      <c r="R353" s="44">
        <v>267000</v>
      </c>
      <c r="S353">
        <v>0</v>
      </c>
      <c r="T353" s="44">
        <v>2525.6</v>
      </c>
      <c r="U353" s="44">
        <v>32481.8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 s="44">
        <v>48204.12</v>
      </c>
      <c r="AD353" s="44">
        <v>65170</v>
      </c>
      <c r="AE353" s="44">
        <v>148381.51999999999</v>
      </c>
      <c r="AG353" s="49"/>
    </row>
    <row r="354" spans="1:33" x14ac:dyDescent="0.25">
      <c r="A354">
        <v>2022</v>
      </c>
      <c r="B354">
        <v>7117</v>
      </c>
      <c r="C354" t="s">
        <v>368</v>
      </c>
      <c r="D354">
        <v>14</v>
      </c>
      <c r="E354" t="s">
        <v>523</v>
      </c>
      <c r="F354">
        <v>0</v>
      </c>
      <c r="G354" t="s">
        <v>498</v>
      </c>
      <c r="H354">
        <v>0</v>
      </c>
      <c r="I354" t="s">
        <v>498</v>
      </c>
      <c r="J354">
        <v>4</v>
      </c>
      <c r="K354" t="s">
        <v>529</v>
      </c>
      <c r="L354" s="26" t="s">
        <v>664</v>
      </c>
      <c r="M354" t="s">
        <v>665</v>
      </c>
      <c r="N354" t="s">
        <v>526</v>
      </c>
      <c r="O354" t="s">
        <v>527</v>
      </c>
      <c r="P354">
        <v>9996</v>
      </c>
      <c r="Q354" t="s">
        <v>373</v>
      </c>
      <c r="R354" s="44">
        <v>450000</v>
      </c>
      <c r="S354">
        <v>0</v>
      </c>
      <c r="T354" s="44">
        <v>40295</v>
      </c>
      <c r="U354" s="44">
        <v>24072</v>
      </c>
      <c r="V354">
        <v>0</v>
      </c>
      <c r="W354">
        <v>0</v>
      </c>
      <c r="X354" s="44">
        <v>9735</v>
      </c>
      <c r="Y354">
        <v>0</v>
      </c>
      <c r="Z354" s="44">
        <v>132208</v>
      </c>
      <c r="AA354">
        <v>0</v>
      </c>
      <c r="AB354" s="44">
        <v>80496</v>
      </c>
      <c r="AC354" s="44">
        <v>65770</v>
      </c>
      <c r="AD354" s="44">
        <v>83370.78</v>
      </c>
      <c r="AE354" s="44">
        <v>435946.78</v>
      </c>
      <c r="AG354" s="49"/>
    </row>
    <row r="355" spans="1:33" x14ac:dyDescent="0.25">
      <c r="A355">
        <v>2022</v>
      </c>
      <c r="B355">
        <v>7117</v>
      </c>
      <c r="C355" t="s">
        <v>368</v>
      </c>
      <c r="D355">
        <v>14</v>
      </c>
      <c r="E355" t="s">
        <v>523</v>
      </c>
      <c r="F355">
        <v>0</v>
      </c>
      <c r="G355" t="s">
        <v>498</v>
      </c>
      <c r="H355">
        <v>0</v>
      </c>
      <c r="I355" t="s">
        <v>498</v>
      </c>
      <c r="J355">
        <v>4</v>
      </c>
      <c r="K355" t="s">
        <v>529</v>
      </c>
      <c r="L355" s="26" t="s">
        <v>664</v>
      </c>
      <c r="M355" t="s">
        <v>665</v>
      </c>
      <c r="N355" t="s">
        <v>526</v>
      </c>
      <c r="O355" t="s">
        <v>527</v>
      </c>
      <c r="P355">
        <v>9998</v>
      </c>
      <c r="Q355" t="s">
        <v>446</v>
      </c>
      <c r="R355" s="44">
        <v>60000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G355" s="49"/>
    </row>
    <row r="356" spans="1:33" x14ac:dyDescent="0.25">
      <c r="A356">
        <v>2022</v>
      </c>
      <c r="B356">
        <v>7117</v>
      </c>
      <c r="C356" t="s">
        <v>368</v>
      </c>
      <c r="D356">
        <v>1</v>
      </c>
      <c r="E356" t="s">
        <v>497</v>
      </c>
      <c r="F356">
        <v>0</v>
      </c>
      <c r="G356" t="s">
        <v>498</v>
      </c>
      <c r="H356">
        <v>0</v>
      </c>
      <c r="I356" t="s">
        <v>498</v>
      </c>
      <c r="J356">
        <v>3</v>
      </c>
      <c r="K356" t="s">
        <v>504</v>
      </c>
      <c r="L356" s="26" t="s">
        <v>666</v>
      </c>
      <c r="M356" t="s">
        <v>667</v>
      </c>
      <c r="N356" t="s">
        <v>512</v>
      </c>
      <c r="O356" t="s">
        <v>513</v>
      </c>
      <c r="P356">
        <v>1955</v>
      </c>
      <c r="Q356" t="s">
        <v>419</v>
      </c>
      <c r="R356" s="44">
        <v>500000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 s="44">
        <v>500000</v>
      </c>
      <c r="AE356" s="44">
        <v>500000</v>
      </c>
      <c r="AG356" s="49"/>
    </row>
    <row r="357" spans="1:33" x14ac:dyDescent="0.25">
      <c r="A357">
        <v>2022</v>
      </c>
      <c r="B357">
        <v>7117</v>
      </c>
      <c r="C357" t="s">
        <v>368</v>
      </c>
      <c r="D357">
        <v>1</v>
      </c>
      <c r="E357" t="s">
        <v>497</v>
      </c>
      <c r="F357">
        <v>0</v>
      </c>
      <c r="G357" t="s">
        <v>498</v>
      </c>
      <c r="H357">
        <v>0</v>
      </c>
      <c r="I357" t="s">
        <v>498</v>
      </c>
      <c r="J357">
        <v>3</v>
      </c>
      <c r="K357" t="s">
        <v>504</v>
      </c>
      <c r="L357" s="26" t="s">
        <v>666</v>
      </c>
      <c r="M357" t="s">
        <v>667</v>
      </c>
      <c r="N357" t="s">
        <v>512</v>
      </c>
      <c r="O357" t="s">
        <v>513</v>
      </c>
      <c r="P357">
        <v>9998</v>
      </c>
      <c r="Q357" t="s">
        <v>446</v>
      </c>
      <c r="R357" s="44">
        <v>3000000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 s="44">
        <v>3000000</v>
      </c>
      <c r="AE357" s="44">
        <v>3000000</v>
      </c>
      <c r="AG357" s="49"/>
    </row>
    <row r="358" spans="1:33" x14ac:dyDescent="0.25">
      <c r="A358">
        <v>2022</v>
      </c>
      <c r="B358">
        <v>7117</v>
      </c>
      <c r="C358" t="s">
        <v>368</v>
      </c>
      <c r="D358">
        <v>14</v>
      </c>
      <c r="E358" t="s">
        <v>523</v>
      </c>
      <c r="F358">
        <v>0</v>
      </c>
      <c r="G358" t="s">
        <v>498</v>
      </c>
      <c r="H358">
        <v>0</v>
      </c>
      <c r="I358" t="s">
        <v>498</v>
      </c>
      <c r="J358">
        <v>4</v>
      </c>
      <c r="K358" t="s">
        <v>529</v>
      </c>
      <c r="L358" s="26" t="s">
        <v>666</v>
      </c>
      <c r="M358" t="s">
        <v>667</v>
      </c>
      <c r="N358" t="s">
        <v>526</v>
      </c>
      <c r="O358" t="s">
        <v>527</v>
      </c>
      <c r="P358">
        <v>9998</v>
      </c>
      <c r="Q358" t="s">
        <v>446</v>
      </c>
      <c r="R358" s="44">
        <v>600000</v>
      </c>
      <c r="S358">
        <v>0</v>
      </c>
      <c r="T358">
        <v>0</v>
      </c>
      <c r="U358">
        <v>0</v>
      </c>
      <c r="V358">
        <v>0</v>
      </c>
      <c r="W358" s="44">
        <v>600000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 s="44">
        <v>600000</v>
      </c>
      <c r="AG358" s="49"/>
    </row>
    <row r="359" spans="1:33" ht="15.75" x14ac:dyDescent="0.25">
      <c r="R359" s="45">
        <f t="shared" ref="R359:AE359" si="2">SUM(R278:R358)</f>
        <v>44443378.469999999</v>
      </c>
      <c r="S359" s="45">
        <f t="shared" si="2"/>
        <v>0</v>
      </c>
      <c r="T359" s="45">
        <f t="shared" si="2"/>
        <v>2084606.6100000006</v>
      </c>
      <c r="U359" s="45">
        <f t="shared" si="2"/>
        <v>2505639.86</v>
      </c>
      <c r="V359" s="45">
        <f t="shared" si="2"/>
        <v>1469107.5100000002</v>
      </c>
      <c r="W359" s="45">
        <f t="shared" si="2"/>
        <v>5358529.3900000015</v>
      </c>
      <c r="X359" s="45">
        <f t="shared" si="2"/>
        <v>3811214.02</v>
      </c>
      <c r="Y359" s="45">
        <f t="shared" si="2"/>
        <v>1458891.02</v>
      </c>
      <c r="Z359" s="45">
        <f t="shared" si="2"/>
        <v>4551308.370000001</v>
      </c>
      <c r="AA359" s="45">
        <f t="shared" si="2"/>
        <v>1732007.16</v>
      </c>
      <c r="AB359" s="45">
        <f t="shared" si="2"/>
        <v>2791270.35</v>
      </c>
      <c r="AC359" s="45">
        <f t="shared" si="2"/>
        <v>2390871.4900000002</v>
      </c>
      <c r="AD359" s="45">
        <f t="shared" si="2"/>
        <v>8884301.1700000018</v>
      </c>
      <c r="AE359" s="45">
        <f t="shared" si="2"/>
        <v>37037746.950000003</v>
      </c>
      <c r="AF359" s="40">
        <v>30409098.18</v>
      </c>
      <c r="AG359" s="40">
        <f>+AE359-AF359</f>
        <v>6628648.7700000033</v>
      </c>
    </row>
    <row r="360" spans="1:33" x14ac:dyDescent="0.25">
      <c r="R360" s="44"/>
      <c r="W360" s="44"/>
      <c r="AE360" s="44"/>
      <c r="AG360" s="49"/>
    </row>
    <row r="361" spans="1:33" x14ac:dyDescent="0.25">
      <c r="R361" s="44"/>
      <c r="W361" s="44"/>
      <c r="AE361" s="44"/>
      <c r="AG361" s="49"/>
    </row>
    <row r="362" spans="1:33" x14ac:dyDescent="0.25">
      <c r="R362" s="44"/>
      <c r="W362" s="44"/>
      <c r="AE362" s="44"/>
      <c r="AG362" s="49"/>
    </row>
    <row r="363" spans="1:33" x14ac:dyDescent="0.25">
      <c r="R363" s="44"/>
      <c r="W363" s="44"/>
      <c r="AE363" s="44"/>
      <c r="AG363" s="49"/>
    </row>
    <row r="364" spans="1:33" x14ac:dyDescent="0.25">
      <c r="A364">
        <v>2022</v>
      </c>
      <c r="B364">
        <v>7117</v>
      </c>
      <c r="C364" t="s">
        <v>368</v>
      </c>
      <c r="D364">
        <v>98</v>
      </c>
      <c r="E364" t="s">
        <v>668</v>
      </c>
      <c r="F364">
        <v>0</v>
      </c>
      <c r="G364" t="s">
        <v>498</v>
      </c>
      <c r="H364">
        <v>0</v>
      </c>
      <c r="I364" t="s">
        <v>498</v>
      </c>
      <c r="J364">
        <v>0</v>
      </c>
      <c r="K364" t="s">
        <v>669</v>
      </c>
      <c r="L364" s="26" t="s">
        <v>670</v>
      </c>
      <c r="M364" t="s">
        <v>671</v>
      </c>
      <c r="N364" t="s">
        <v>512</v>
      </c>
      <c r="O364" t="s">
        <v>513</v>
      </c>
      <c r="P364">
        <v>1955</v>
      </c>
      <c r="Q364" t="s">
        <v>419</v>
      </c>
      <c r="R364" s="44">
        <v>431900</v>
      </c>
      <c r="S364" s="44">
        <v>15675</v>
      </c>
      <c r="T364" s="44">
        <v>15675</v>
      </c>
      <c r="U364" s="44">
        <v>15675</v>
      </c>
      <c r="V364" s="44">
        <v>14175</v>
      </c>
      <c r="W364" s="44">
        <v>14175</v>
      </c>
      <c r="X364" s="44">
        <v>14175</v>
      </c>
      <c r="Y364" s="44">
        <v>14175</v>
      </c>
      <c r="Z364" s="44">
        <v>14175</v>
      </c>
      <c r="AA364" s="44">
        <v>14175</v>
      </c>
      <c r="AB364" s="44">
        <v>14175</v>
      </c>
      <c r="AC364" s="44">
        <v>25375</v>
      </c>
      <c r="AD364" s="44">
        <v>11200</v>
      </c>
      <c r="AE364" s="44">
        <v>182825</v>
      </c>
      <c r="AG364" s="49"/>
    </row>
    <row r="365" spans="1:33" x14ac:dyDescent="0.25">
      <c r="A365">
        <v>2022</v>
      </c>
      <c r="B365">
        <v>7117</v>
      </c>
      <c r="C365" t="s">
        <v>368</v>
      </c>
      <c r="D365">
        <v>14</v>
      </c>
      <c r="E365" t="s">
        <v>523</v>
      </c>
      <c r="F365">
        <v>0</v>
      </c>
      <c r="G365" t="s">
        <v>498</v>
      </c>
      <c r="H365">
        <v>0</v>
      </c>
      <c r="I365" t="s">
        <v>498</v>
      </c>
      <c r="J365">
        <v>1</v>
      </c>
      <c r="K365" t="s">
        <v>524</v>
      </c>
      <c r="L365" s="26" t="s">
        <v>672</v>
      </c>
      <c r="M365" t="s">
        <v>673</v>
      </c>
      <c r="N365" t="s">
        <v>512</v>
      </c>
      <c r="O365" t="s">
        <v>513</v>
      </c>
      <c r="P365">
        <v>1955</v>
      </c>
      <c r="Q365" t="s">
        <v>419</v>
      </c>
      <c r="R365" s="44">
        <v>3000000</v>
      </c>
      <c r="S365" s="44">
        <v>5000</v>
      </c>
      <c r="T365" s="44">
        <v>469916.02</v>
      </c>
      <c r="U365" s="44">
        <v>830441.4</v>
      </c>
      <c r="V365" s="44">
        <v>289150</v>
      </c>
      <c r="W365" s="44">
        <v>772055.44</v>
      </c>
      <c r="X365" s="44">
        <v>300359.05</v>
      </c>
      <c r="Y365" s="44">
        <v>-115600</v>
      </c>
      <c r="Z365" s="44">
        <v>441774.2</v>
      </c>
      <c r="AA365" s="44">
        <v>6000</v>
      </c>
      <c r="AB365">
        <v>0</v>
      </c>
      <c r="AC365">
        <v>500</v>
      </c>
      <c r="AD365">
        <v>403.89</v>
      </c>
      <c r="AE365" s="44">
        <v>3000000</v>
      </c>
      <c r="AG365" s="49"/>
    </row>
    <row r="366" spans="1:33" x14ac:dyDescent="0.25">
      <c r="A366">
        <v>2022</v>
      </c>
      <c r="B366">
        <v>7117</v>
      </c>
      <c r="C366" t="s">
        <v>368</v>
      </c>
      <c r="D366">
        <v>14</v>
      </c>
      <c r="E366" t="s">
        <v>523</v>
      </c>
      <c r="F366">
        <v>0</v>
      </c>
      <c r="G366" t="s">
        <v>498</v>
      </c>
      <c r="H366">
        <v>0</v>
      </c>
      <c r="I366" t="s">
        <v>498</v>
      </c>
      <c r="J366">
        <v>1</v>
      </c>
      <c r="K366" t="s">
        <v>524</v>
      </c>
      <c r="L366" s="26" t="s">
        <v>672</v>
      </c>
      <c r="M366" t="s">
        <v>673</v>
      </c>
      <c r="N366" t="s">
        <v>512</v>
      </c>
      <c r="O366" t="s">
        <v>513</v>
      </c>
      <c r="P366">
        <v>5011</v>
      </c>
      <c r="Q366" t="s">
        <v>423</v>
      </c>
      <c r="R366" s="44">
        <v>1500000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 s="44">
        <v>9999.67</v>
      </c>
      <c r="AD366" s="44">
        <v>670005</v>
      </c>
      <c r="AE366" s="44">
        <v>680004.67</v>
      </c>
      <c r="AG366" s="49"/>
    </row>
    <row r="367" spans="1:33" x14ac:dyDescent="0.25">
      <c r="A367">
        <v>2022</v>
      </c>
      <c r="B367">
        <v>7117</v>
      </c>
      <c r="C367" t="s">
        <v>368</v>
      </c>
      <c r="D367">
        <v>14</v>
      </c>
      <c r="E367" t="s">
        <v>523</v>
      </c>
      <c r="F367">
        <v>0</v>
      </c>
      <c r="G367" t="s">
        <v>498</v>
      </c>
      <c r="H367">
        <v>0</v>
      </c>
      <c r="I367" t="s">
        <v>498</v>
      </c>
      <c r="J367">
        <v>1</v>
      </c>
      <c r="K367" t="s">
        <v>524</v>
      </c>
      <c r="L367" s="26" t="s">
        <v>672</v>
      </c>
      <c r="M367" t="s">
        <v>673</v>
      </c>
      <c r="N367" t="s">
        <v>512</v>
      </c>
      <c r="O367" t="s">
        <v>513</v>
      </c>
      <c r="P367">
        <v>9995</v>
      </c>
      <c r="Q367" t="s">
        <v>432</v>
      </c>
      <c r="R367" s="44">
        <v>506200</v>
      </c>
      <c r="S367">
        <v>0</v>
      </c>
      <c r="T367">
        <v>0</v>
      </c>
      <c r="U367">
        <v>0</v>
      </c>
      <c r="V367">
        <v>0</v>
      </c>
      <c r="W367" s="44">
        <v>5000</v>
      </c>
      <c r="X367" s="44">
        <v>178188</v>
      </c>
      <c r="Y367" s="44">
        <v>120855</v>
      </c>
      <c r="Z367">
        <v>0</v>
      </c>
      <c r="AA367" s="44">
        <v>191960</v>
      </c>
      <c r="AB367">
        <v>0</v>
      </c>
      <c r="AC367">
        <v>0</v>
      </c>
      <c r="AD367" s="44">
        <v>10197</v>
      </c>
      <c r="AE367" s="44">
        <v>506200</v>
      </c>
      <c r="AG367" s="49"/>
    </row>
    <row r="368" spans="1:33" x14ac:dyDescent="0.25">
      <c r="A368">
        <v>2022</v>
      </c>
      <c r="B368">
        <v>7117</v>
      </c>
      <c r="C368" t="s">
        <v>368</v>
      </c>
      <c r="D368">
        <v>14</v>
      </c>
      <c r="E368" t="s">
        <v>523</v>
      </c>
      <c r="F368">
        <v>0</v>
      </c>
      <c r="G368" t="s">
        <v>498</v>
      </c>
      <c r="H368">
        <v>0</v>
      </c>
      <c r="I368" t="s">
        <v>498</v>
      </c>
      <c r="J368">
        <v>1</v>
      </c>
      <c r="K368" t="s">
        <v>524</v>
      </c>
      <c r="L368" s="26" t="s">
        <v>672</v>
      </c>
      <c r="M368" t="s">
        <v>673</v>
      </c>
      <c r="N368" t="s">
        <v>512</v>
      </c>
      <c r="O368" t="s">
        <v>513</v>
      </c>
      <c r="P368">
        <v>9996</v>
      </c>
      <c r="Q368" t="s">
        <v>373</v>
      </c>
      <c r="R368" s="44">
        <v>2545380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 s="44">
        <v>925516.12</v>
      </c>
      <c r="AC368" s="44">
        <v>171233.88</v>
      </c>
      <c r="AD368" s="44">
        <v>1448557.37</v>
      </c>
      <c r="AE368" s="44">
        <v>2545307.37</v>
      </c>
      <c r="AG368" s="49"/>
    </row>
    <row r="369" spans="1:33" x14ac:dyDescent="0.25">
      <c r="A369">
        <v>2022</v>
      </c>
      <c r="B369">
        <v>7117</v>
      </c>
      <c r="C369" t="s">
        <v>368</v>
      </c>
      <c r="D369">
        <v>14</v>
      </c>
      <c r="E369" t="s">
        <v>523</v>
      </c>
      <c r="F369">
        <v>0</v>
      </c>
      <c r="G369" t="s">
        <v>498</v>
      </c>
      <c r="H369">
        <v>0</v>
      </c>
      <c r="I369" t="s">
        <v>498</v>
      </c>
      <c r="J369">
        <v>1</v>
      </c>
      <c r="K369" t="s">
        <v>524</v>
      </c>
      <c r="L369" s="26" t="s">
        <v>672</v>
      </c>
      <c r="M369" t="s">
        <v>673</v>
      </c>
      <c r="N369" t="s">
        <v>512</v>
      </c>
      <c r="O369" t="s">
        <v>513</v>
      </c>
      <c r="P369">
        <v>9998</v>
      </c>
      <c r="Q369" t="s">
        <v>446</v>
      </c>
      <c r="R369" s="44">
        <v>2495436.7200000002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 s="44">
        <v>492156.07</v>
      </c>
      <c r="AD369" s="44">
        <v>990547.53</v>
      </c>
      <c r="AE369" s="44">
        <v>1482703.6</v>
      </c>
      <c r="AG369" s="49"/>
    </row>
    <row r="370" spans="1:33" x14ac:dyDescent="0.25">
      <c r="A370">
        <v>2022</v>
      </c>
      <c r="B370">
        <v>7117</v>
      </c>
      <c r="C370" t="s">
        <v>368</v>
      </c>
      <c r="D370">
        <v>14</v>
      </c>
      <c r="E370" t="s">
        <v>523</v>
      </c>
      <c r="F370">
        <v>0</v>
      </c>
      <c r="G370" t="s">
        <v>498</v>
      </c>
      <c r="H370">
        <v>0</v>
      </c>
      <c r="I370" t="s">
        <v>498</v>
      </c>
      <c r="J370">
        <v>1</v>
      </c>
      <c r="K370" t="s">
        <v>524</v>
      </c>
      <c r="L370" s="26" t="s">
        <v>672</v>
      </c>
      <c r="M370" t="s">
        <v>673</v>
      </c>
      <c r="N370" t="s">
        <v>526</v>
      </c>
      <c r="O370" t="s">
        <v>527</v>
      </c>
      <c r="P370">
        <v>9995</v>
      </c>
      <c r="Q370" t="s">
        <v>432</v>
      </c>
      <c r="R370" s="44">
        <v>1200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G370" s="49"/>
    </row>
    <row r="371" spans="1:33" x14ac:dyDescent="0.25">
      <c r="A371">
        <v>2022</v>
      </c>
      <c r="B371">
        <v>7117</v>
      </c>
      <c r="C371" t="s">
        <v>368</v>
      </c>
      <c r="D371">
        <v>14</v>
      </c>
      <c r="E371" t="s">
        <v>523</v>
      </c>
      <c r="F371">
        <v>0</v>
      </c>
      <c r="G371" t="s">
        <v>498</v>
      </c>
      <c r="H371">
        <v>0</v>
      </c>
      <c r="I371" t="s">
        <v>498</v>
      </c>
      <c r="J371">
        <v>1</v>
      </c>
      <c r="K371" t="s">
        <v>524</v>
      </c>
      <c r="L371" s="26" t="s">
        <v>672</v>
      </c>
      <c r="M371" t="s">
        <v>673</v>
      </c>
      <c r="N371" t="s">
        <v>526</v>
      </c>
      <c r="O371" t="s">
        <v>527</v>
      </c>
      <c r="P371">
        <v>9996</v>
      </c>
      <c r="Q371" t="s">
        <v>373</v>
      </c>
      <c r="R371" s="44">
        <v>134120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 s="44">
        <v>22000</v>
      </c>
      <c r="AE371" s="44">
        <v>22000</v>
      </c>
      <c r="AG371" s="49"/>
    </row>
    <row r="372" spans="1:33" x14ac:dyDescent="0.25">
      <c r="A372">
        <v>2022</v>
      </c>
      <c r="B372">
        <v>7117</v>
      </c>
      <c r="C372" t="s">
        <v>368</v>
      </c>
      <c r="D372">
        <v>14</v>
      </c>
      <c r="E372" t="s">
        <v>523</v>
      </c>
      <c r="F372">
        <v>0</v>
      </c>
      <c r="G372" t="s">
        <v>498</v>
      </c>
      <c r="H372">
        <v>0</v>
      </c>
      <c r="I372" t="s">
        <v>498</v>
      </c>
      <c r="J372">
        <v>1</v>
      </c>
      <c r="K372" t="s">
        <v>524</v>
      </c>
      <c r="L372" s="26" t="s">
        <v>672</v>
      </c>
      <c r="M372" t="s">
        <v>673</v>
      </c>
      <c r="N372" t="s">
        <v>526</v>
      </c>
      <c r="O372" t="s">
        <v>527</v>
      </c>
      <c r="P372">
        <v>9998</v>
      </c>
      <c r="Q372" t="s">
        <v>446</v>
      </c>
      <c r="R372">
        <v>400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G372" s="49"/>
    </row>
    <row r="373" spans="1:33" x14ac:dyDescent="0.25">
      <c r="A373">
        <v>2022</v>
      </c>
      <c r="B373">
        <v>7117</v>
      </c>
      <c r="C373" t="s">
        <v>368</v>
      </c>
      <c r="D373">
        <v>14</v>
      </c>
      <c r="E373" t="s">
        <v>523</v>
      </c>
      <c r="F373">
        <v>0</v>
      </c>
      <c r="G373" t="s">
        <v>498</v>
      </c>
      <c r="H373">
        <v>0</v>
      </c>
      <c r="I373" t="s">
        <v>498</v>
      </c>
      <c r="J373">
        <v>2</v>
      </c>
      <c r="K373" t="s">
        <v>525</v>
      </c>
      <c r="L373" s="26" t="s">
        <v>672</v>
      </c>
      <c r="M373" t="s">
        <v>673</v>
      </c>
      <c r="N373" t="s">
        <v>526</v>
      </c>
      <c r="O373" t="s">
        <v>527</v>
      </c>
      <c r="P373">
        <v>1955</v>
      </c>
      <c r="Q373" t="s">
        <v>419</v>
      </c>
      <c r="R373" s="44">
        <v>1000000</v>
      </c>
      <c r="S373" s="44">
        <v>3000</v>
      </c>
      <c r="T373" s="44">
        <v>129000</v>
      </c>
      <c r="U373" s="44">
        <v>35240</v>
      </c>
      <c r="V373" s="44">
        <v>34925</v>
      </c>
      <c r="W373" s="44">
        <v>42500</v>
      </c>
      <c r="X373" s="44">
        <v>5000</v>
      </c>
      <c r="Y373" s="44">
        <v>10000</v>
      </c>
      <c r="Z373" s="44">
        <v>195299.88</v>
      </c>
      <c r="AA373" s="44">
        <v>106190</v>
      </c>
      <c r="AB373" s="44">
        <v>147540</v>
      </c>
      <c r="AC373" s="44">
        <v>213500</v>
      </c>
      <c r="AD373" s="44">
        <v>27500</v>
      </c>
      <c r="AE373" s="44">
        <v>949694.88</v>
      </c>
      <c r="AG373" s="49"/>
    </row>
    <row r="374" spans="1:33" x14ac:dyDescent="0.25">
      <c r="A374">
        <v>2022</v>
      </c>
      <c r="B374">
        <v>7117</v>
      </c>
      <c r="C374" t="s">
        <v>368</v>
      </c>
      <c r="D374">
        <v>14</v>
      </c>
      <c r="E374" t="s">
        <v>523</v>
      </c>
      <c r="F374">
        <v>0</v>
      </c>
      <c r="G374" t="s">
        <v>498</v>
      </c>
      <c r="H374">
        <v>0</v>
      </c>
      <c r="I374" t="s">
        <v>498</v>
      </c>
      <c r="J374">
        <v>2</v>
      </c>
      <c r="K374" t="s">
        <v>525</v>
      </c>
      <c r="L374" s="26" t="s">
        <v>672</v>
      </c>
      <c r="M374" t="s">
        <v>673</v>
      </c>
      <c r="N374" t="s">
        <v>526</v>
      </c>
      <c r="O374" t="s">
        <v>527</v>
      </c>
      <c r="P374">
        <v>9996</v>
      </c>
      <c r="Q374" t="s">
        <v>373</v>
      </c>
      <c r="R374" s="44">
        <v>52800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G374" s="49"/>
    </row>
    <row r="375" spans="1:33" x14ac:dyDescent="0.25">
      <c r="A375">
        <v>2022</v>
      </c>
      <c r="B375">
        <v>7117</v>
      </c>
      <c r="C375" t="s">
        <v>368</v>
      </c>
      <c r="D375">
        <v>14</v>
      </c>
      <c r="E375" t="s">
        <v>523</v>
      </c>
      <c r="F375">
        <v>0</v>
      </c>
      <c r="G375" t="s">
        <v>498</v>
      </c>
      <c r="H375">
        <v>0</v>
      </c>
      <c r="I375" t="s">
        <v>498</v>
      </c>
      <c r="J375">
        <v>3</v>
      </c>
      <c r="K375" t="s">
        <v>528</v>
      </c>
      <c r="L375" s="26" t="s">
        <v>672</v>
      </c>
      <c r="M375" t="s">
        <v>673</v>
      </c>
      <c r="N375" t="s">
        <v>526</v>
      </c>
      <c r="O375" t="s">
        <v>527</v>
      </c>
      <c r="P375">
        <v>1955</v>
      </c>
      <c r="Q375" t="s">
        <v>419</v>
      </c>
      <c r="R375" s="44">
        <v>2500000</v>
      </c>
      <c r="S375" s="44">
        <v>5780</v>
      </c>
      <c r="T375" s="44">
        <v>426805.52</v>
      </c>
      <c r="U375" s="44">
        <v>96644</v>
      </c>
      <c r="V375" s="44">
        <v>39670.86</v>
      </c>
      <c r="W375" s="44">
        <v>150930.4</v>
      </c>
      <c r="X375" s="44">
        <v>69000</v>
      </c>
      <c r="Y375" s="44">
        <v>71577.399999999994</v>
      </c>
      <c r="Z375" s="44">
        <v>79963.31</v>
      </c>
      <c r="AA375" s="44">
        <v>126500</v>
      </c>
      <c r="AB375" s="44">
        <v>464604.44</v>
      </c>
      <c r="AC375" s="44">
        <v>148960</v>
      </c>
      <c r="AD375" s="44">
        <v>101700</v>
      </c>
      <c r="AE375" s="44">
        <v>1782135.93</v>
      </c>
      <c r="AG375" s="49"/>
    </row>
    <row r="376" spans="1:33" x14ac:dyDescent="0.25">
      <c r="A376">
        <v>2022</v>
      </c>
      <c r="B376">
        <v>7117</v>
      </c>
      <c r="C376" t="s">
        <v>368</v>
      </c>
      <c r="D376">
        <v>98</v>
      </c>
      <c r="E376" t="s">
        <v>668</v>
      </c>
      <c r="F376">
        <v>0</v>
      </c>
      <c r="G376" t="s">
        <v>498</v>
      </c>
      <c r="H376">
        <v>0</v>
      </c>
      <c r="I376" t="s">
        <v>498</v>
      </c>
      <c r="J376">
        <v>0</v>
      </c>
      <c r="K376" t="s">
        <v>669</v>
      </c>
      <c r="L376" s="26" t="s">
        <v>674</v>
      </c>
      <c r="M376" t="s">
        <v>675</v>
      </c>
      <c r="N376" t="s">
        <v>512</v>
      </c>
      <c r="O376" t="s">
        <v>513</v>
      </c>
      <c r="P376">
        <v>1955</v>
      </c>
      <c r="Q376" t="s">
        <v>419</v>
      </c>
      <c r="R376" s="44">
        <v>1330800</v>
      </c>
      <c r="S376" s="44">
        <v>110900</v>
      </c>
      <c r="T376" s="44">
        <v>110900</v>
      </c>
      <c r="U376" s="44">
        <v>110900</v>
      </c>
      <c r="V376" s="44">
        <v>110900</v>
      </c>
      <c r="W376" s="44">
        <v>110900</v>
      </c>
      <c r="X376" s="44">
        <v>110900</v>
      </c>
      <c r="Y376" s="44">
        <v>110900</v>
      </c>
      <c r="Z376" s="44">
        <v>110900</v>
      </c>
      <c r="AA376" s="44">
        <v>110900</v>
      </c>
      <c r="AB376" s="44">
        <v>110900</v>
      </c>
      <c r="AC376" s="44">
        <v>110900</v>
      </c>
      <c r="AD376" s="44">
        <v>110900</v>
      </c>
      <c r="AE376" s="44">
        <v>1330800</v>
      </c>
      <c r="AG376" s="49"/>
    </row>
    <row r="377" spans="1:33" x14ac:dyDescent="0.25">
      <c r="A377">
        <v>2022</v>
      </c>
      <c r="B377">
        <v>7117</v>
      </c>
      <c r="C377" t="s">
        <v>368</v>
      </c>
      <c r="D377">
        <v>98</v>
      </c>
      <c r="E377" t="s">
        <v>668</v>
      </c>
      <c r="F377">
        <v>0</v>
      </c>
      <c r="G377" t="s">
        <v>498</v>
      </c>
      <c r="H377">
        <v>0</v>
      </c>
      <c r="I377" t="s">
        <v>498</v>
      </c>
      <c r="J377">
        <v>0</v>
      </c>
      <c r="K377" t="s">
        <v>669</v>
      </c>
      <c r="L377" s="26" t="s">
        <v>676</v>
      </c>
      <c r="M377" t="s">
        <v>677</v>
      </c>
      <c r="N377" t="s">
        <v>569</v>
      </c>
      <c r="O377" t="s">
        <v>570</v>
      </c>
      <c r="P377">
        <v>1955</v>
      </c>
      <c r="Q377" t="s">
        <v>419</v>
      </c>
      <c r="R377" s="44">
        <v>1500000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 s="44">
        <v>1500000</v>
      </c>
      <c r="AE377" s="44">
        <v>1500000</v>
      </c>
      <c r="AG377" s="49"/>
    </row>
    <row r="378" spans="1:33" ht="15.75" x14ac:dyDescent="0.25">
      <c r="R378" s="45">
        <f t="shared" ref="R378:AE378" si="3">SUM(R364:R377)</f>
        <v>16998236.719999999</v>
      </c>
      <c r="S378" s="45">
        <f t="shared" si="3"/>
        <v>140355</v>
      </c>
      <c r="T378" s="45">
        <f t="shared" si="3"/>
        <v>1152296.54</v>
      </c>
      <c r="U378" s="45">
        <f t="shared" si="3"/>
        <v>1088900.3999999999</v>
      </c>
      <c r="V378" s="45">
        <f t="shared" si="3"/>
        <v>488820.86</v>
      </c>
      <c r="W378" s="45">
        <f t="shared" si="3"/>
        <v>1095560.8399999999</v>
      </c>
      <c r="X378" s="45">
        <f t="shared" si="3"/>
        <v>677622.05</v>
      </c>
      <c r="Y378" s="45">
        <f t="shared" si="3"/>
        <v>211907.4</v>
      </c>
      <c r="Z378" s="45">
        <f t="shared" si="3"/>
        <v>842112.39000000013</v>
      </c>
      <c r="AA378" s="45">
        <f t="shared" si="3"/>
        <v>555725</v>
      </c>
      <c r="AB378" s="45">
        <f t="shared" si="3"/>
        <v>1662735.56</v>
      </c>
      <c r="AC378" s="45">
        <f t="shared" si="3"/>
        <v>1172624.6200000001</v>
      </c>
      <c r="AD378" s="45">
        <f t="shared" si="3"/>
        <v>4893010.79</v>
      </c>
      <c r="AE378" s="45">
        <f t="shared" si="3"/>
        <v>13981671.450000001</v>
      </c>
      <c r="AG378" s="49"/>
    </row>
    <row r="379" spans="1:33" x14ac:dyDescent="0.25">
      <c r="R379" s="44"/>
      <c r="AD379" s="44"/>
      <c r="AE379" s="44"/>
      <c r="AG379" s="49"/>
    </row>
    <row r="380" spans="1:33" x14ac:dyDescent="0.25">
      <c r="R380" s="44"/>
      <c r="AD380" s="44"/>
      <c r="AE380" s="44"/>
      <c r="AG380" s="49"/>
    </row>
    <row r="381" spans="1:33" x14ac:dyDescent="0.25">
      <c r="R381" s="44"/>
      <c r="AD381" s="44"/>
      <c r="AE381" s="44"/>
      <c r="AG381" s="49"/>
    </row>
    <row r="382" spans="1:33" x14ac:dyDescent="0.25">
      <c r="R382" s="44"/>
      <c r="AD382" s="44"/>
      <c r="AE382" s="44"/>
      <c r="AG382" s="49"/>
    </row>
    <row r="383" spans="1:33" x14ac:dyDescent="0.25">
      <c r="A383">
        <v>2022</v>
      </c>
      <c r="B383">
        <v>7117</v>
      </c>
      <c r="C383" t="s">
        <v>368</v>
      </c>
      <c r="D383">
        <v>1</v>
      </c>
      <c r="E383" t="s">
        <v>497</v>
      </c>
      <c r="F383">
        <v>0</v>
      </c>
      <c r="G383" t="s">
        <v>498</v>
      </c>
      <c r="H383">
        <v>0</v>
      </c>
      <c r="I383" t="s">
        <v>498</v>
      </c>
      <c r="J383">
        <v>3</v>
      </c>
      <c r="K383" t="s">
        <v>504</v>
      </c>
      <c r="L383" s="26" t="s">
        <v>678</v>
      </c>
      <c r="M383" t="s">
        <v>679</v>
      </c>
      <c r="N383" t="s">
        <v>569</v>
      </c>
      <c r="O383" t="s">
        <v>570</v>
      </c>
      <c r="P383">
        <v>9996</v>
      </c>
      <c r="Q383" t="s">
        <v>373</v>
      </c>
      <c r="R383" s="44">
        <v>180000</v>
      </c>
      <c r="S383">
        <v>0</v>
      </c>
      <c r="T383">
        <v>0</v>
      </c>
      <c r="U383">
        <v>0</v>
      </c>
      <c r="V383">
        <v>0</v>
      </c>
      <c r="W383" s="44">
        <v>41150</v>
      </c>
      <c r="X383">
        <v>0</v>
      </c>
      <c r="Y383">
        <v>0</v>
      </c>
      <c r="Z383">
        <v>0</v>
      </c>
      <c r="AA383" s="44">
        <v>84000.02</v>
      </c>
      <c r="AB383">
        <v>0</v>
      </c>
      <c r="AC383" s="44">
        <v>25600.04</v>
      </c>
      <c r="AD383">
        <v>0</v>
      </c>
      <c r="AE383" s="44">
        <v>150750.06</v>
      </c>
      <c r="AG383" s="49"/>
    </row>
    <row r="384" spans="1:33" x14ac:dyDescent="0.25">
      <c r="A384">
        <v>2022</v>
      </c>
      <c r="B384">
        <v>7117</v>
      </c>
      <c r="C384" t="s">
        <v>368</v>
      </c>
      <c r="D384">
        <v>1</v>
      </c>
      <c r="E384" t="s">
        <v>497</v>
      </c>
      <c r="F384">
        <v>0</v>
      </c>
      <c r="G384" t="s">
        <v>498</v>
      </c>
      <c r="H384">
        <v>0</v>
      </c>
      <c r="I384" t="s">
        <v>498</v>
      </c>
      <c r="J384">
        <v>4</v>
      </c>
      <c r="K384" t="s">
        <v>505</v>
      </c>
      <c r="L384" s="26" t="s">
        <v>678</v>
      </c>
      <c r="M384" t="s">
        <v>679</v>
      </c>
      <c r="N384" t="s">
        <v>569</v>
      </c>
      <c r="O384" t="s">
        <v>570</v>
      </c>
      <c r="P384">
        <v>9996</v>
      </c>
      <c r="Q384" t="s">
        <v>373</v>
      </c>
      <c r="R384" s="44">
        <v>60000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 s="44">
        <v>28880.01</v>
      </c>
      <c r="Z384">
        <v>0</v>
      </c>
      <c r="AA384">
        <v>0</v>
      </c>
      <c r="AB384">
        <v>0</v>
      </c>
      <c r="AC384">
        <v>0</v>
      </c>
      <c r="AD384">
        <v>0</v>
      </c>
      <c r="AE384" s="44">
        <v>28880.01</v>
      </c>
      <c r="AG384" s="49"/>
    </row>
    <row r="385" spans="1:33" x14ac:dyDescent="0.25">
      <c r="A385">
        <v>2022</v>
      </c>
      <c r="B385">
        <v>7117</v>
      </c>
      <c r="C385" t="s">
        <v>368</v>
      </c>
      <c r="D385">
        <v>1</v>
      </c>
      <c r="E385" t="s">
        <v>497</v>
      </c>
      <c r="F385">
        <v>0</v>
      </c>
      <c r="G385" t="s">
        <v>498</v>
      </c>
      <c r="H385">
        <v>0</v>
      </c>
      <c r="I385" t="s">
        <v>498</v>
      </c>
      <c r="J385">
        <v>1</v>
      </c>
      <c r="K385" t="s">
        <v>499</v>
      </c>
      <c r="L385" s="26" t="s">
        <v>680</v>
      </c>
      <c r="M385" t="s">
        <v>681</v>
      </c>
      <c r="N385" t="s">
        <v>569</v>
      </c>
      <c r="O385" t="s">
        <v>570</v>
      </c>
      <c r="P385">
        <v>9996</v>
      </c>
      <c r="Q385" t="s">
        <v>373</v>
      </c>
      <c r="R385" s="44">
        <v>600000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G385" s="49"/>
    </row>
    <row r="386" spans="1:33" x14ac:dyDescent="0.25">
      <c r="A386">
        <v>2022</v>
      </c>
      <c r="B386">
        <v>7117</v>
      </c>
      <c r="C386" t="s">
        <v>368</v>
      </c>
      <c r="D386">
        <v>1</v>
      </c>
      <c r="E386" t="s">
        <v>497</v>
      </c>
      <c r="F386">
        <v>0</v>
      </c>
      <c r="G386" t="s">
        <v>498</v>
      </c>
      <c r="H386">
        <v>0</v>
      </c>
      <c r="I386" t="s">
        <v>498</v>
      </c>
      <c r="J386">
        <v>3</v>
      </c>
      <c r="K386" t="s">
        <v>504</v>
      </c>
      <c r="L386" s="26" t="s">
        <v>680</v>
      </c>
      <c r="M386" t="s">
        <v>681</v>
      </c>
      <c r="N386" t="s">
        <v>569</v>
      </c>
      <c r="O386" t="s">
        <v>570</v>
      </c>
      <c r="P386">
        <v>9996</v>
      </c>
      <c r="Q386" t="s">
        <v>373</v>
      </c>
      <c r="R386" s="44">
        <v>120000</v>
      </c>
      <c r="S386">
        <v>0</v>
      </c>
      <c r="T386" s="44">
        <v>11800</v>
      </c>
      <c r="U386">
        <v>0</v>
      </c>
      <c r="V386">
        <v>0</v>
      </c>
      <c r="W386" s="44">
        <v>7850</v>
      </c>
      <c r="X386">
        <v>0</v>
      </c>
      <c r="Y386" s="44">
        <v>18500</v>
      </c>
      <c r="Z386" s="44">
        <v>29599.99</v>
      </c>
      <c r="AA386" s="44">
        <v>13950</v>
      </c>
      <c r="AB386">
        <v>0</v>
      </c>
      <c r="AC386">
        <v>0</v>
      </c>
      <c r="AD386">
        <v>0</v>
      </c>
      <c r="AE386" s="44">
        <v>81699.990000000005</v>
      </c>
      <c r="AG386" s="49"/>
    </row>
    <row r="387" spans="1:33" x14ac:dyDescent="0.25">
      <c r="A387">
        <v>2022</v>
      </c>
      <c r="B387">
        <v>7117</v>
      </c>
      <c r="C387" t="s">
        <v>368</v>
      </c>
      <c r="D387">
        <v>1</v>
      </c>
      <c r="E387" t="s">
        <v>497</v>
      </c>
      <c r="F387">
        <v>0</v>
      </c>
      <c r="G387" t="s">
        <v>498</v>
      </c>
      <c r="H387">
        <v>0</v>
      </c>
      <c r="I387" t="s">
        <v>498</v>
      </c>
      <c r="J387">
        <v>4</v>
      </c>
      <c r="K387" t="s">
        <v>505</v>
      </c>
      <c r="L387" s="26" t="s">
        <v>680</v>
      </c>
      <c r="M387" t="s">
        <v>681</v>
      </c>
      <c r="N387" t="s">
        <v>569</v>
      </c>
      <c r="O387" t="s">
        <v>570</v>
      </c>
      <c r="P387">
        <v>9996</v>
      </c>
      <c r="Q387" t="s">
        <v>373</v>
      </c>
      <c r="R387" s="44">
        <v>120000</v>
      </c>
      <c r="S387">
        <v>0</v>
      </c>
      <c r="T387">
        <v>0</v>
      </c>
      <c r="U387">
        <v>0</v>
      </c>
      <c r="V387" s="44">
        <v>27400</v>
      </c>
      <c r="W387">
        <v>0</v>
      </c>
      <c r="X387">
        <v>0</v>
      </c>
      <c r="Y387" s="44">
        <v>48000</v>
      </c>
      <c r="Z387">
        <v>0</v>
      </c>
      <c r="AA387">
        <v>0</v>
      </c>
      <c r="AB387" s="44">
        <v>7950</v>
      </c>
      <c r="AC387">
        <v>0</v>
      </c>
      <c r="AD387">
        <v>0</v>
      </c>
      <c r="AE387" s="44">
        <v>83350</v>
      </c>
      <c r="AG387" s="49"/>
    </row>
    <row r="388" spans="1:33" x14ac:dyDescent="0.25">
      <c r="A388">
        <v>2022</v>
      </c>
      <c r="B388">
        <v>7117</v>
      </c>
      <c r="C388" t="s">
        <v>368</v>
      </c>
      <c r="D388">
        <v>1</v>
      </c>
      <c r="E388" t="s">
        <v>497</v>
      </c>
      <c r="F388">
        <v>0</v>
      </c>
      <c r="G388" t="s">
        <v>498</v>
      </c>
      <c r="H388">
        <v>0</v>
      </c>
      <c r="I388" t="s">
        <v>498</v>
      </c>
      <c r="J388">
        <v>4</v>
      </c>
      <c r="K388" t="s">
        <v>505</v>
      </c>
      <c r="L388" s="26" t="s">
        <v>680</v>
      </c>
      <c r="M388" t="s">
        <v>681</v>
      </c>
      <c r="N388" t="s">
        <v>569</v>
      </c>
      <c r="O388" t="s">
        <v>570</v>
      </c>
      <c r="P388">
        <v>9998</v>
      </c>
      <c r="Q388" t="s">
        <v>446</v>
      </c>
      <c r="R388" s="44">
        <v>33050.6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G388" s="49"/>
    </row>
    <row r="389" spans="1:33" x14ac:dyDescent="0.25">
      <c r="A389">
        <v>2022</v>
      </c>
      <c r="B389">
        <v>7117</v>
      </c>
      <c r="C389" t="s">
        <v>368</v>
      </c>
      <c r="D389">
        <v>1</v>
      </c>
      <c r="E389" t="s">
        <v>497</v>
      </c>
      <c r="F389">
        <v>0</v>
      </c>
      <c r="G389" t="s">
        <v>498</v>
      </c>
      <c r="H389">
        <v>0</v>
      </c>
      <c r="I389" t="s">
        <v>498</v>
      </c>
      <c r="J389">
        <v>5</v>
      </c>
      <c r="K389" t="s">
        <v>506</v>
      </c>
      <c r="L389" s="26" t="s">
        <v>680</v>
      </c>
      <c r="M389" t="s">
        <v>681</v>
      </c>
      <c r="N389" t="s">
        <v>569</v>
      </c>
      <c r="O389" t="s">
        <v>570</v>
      </c>
      <c r="P389">
        <v>9996</v>
      </c>
      <c r="Q389" t="s">
        <v>373</v>
      </c>
      <c r="R389" s="44">
        <v>60000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G389" s="49"/>
    </row>
    <row r="390" spans="1:33" x14ac:dyDescent="0.25">
      <c r="A390">
        <v>2022</v>
      </c>
      <c r="B390">
        <v>7117</v>
      </c>
      <c r="C390" t="s">
        <v>368</v>
      </c>
      <c r="D390">
        <v>1</v>
      </c>
      <c r="E390" t="s">
        <v>497</v>
      </c>
      <c r="F390">
        <v>0</v>
      </c>
      <c r="G390" t="s">
        <v>498</v>
      </c>
      <c r="H390">
        <v>0</v>
      </c>
      <c r="I390" t="s">
        <v>498</v>
      </c>
      <c r="J390">
        <v>6</v>
      </c>
      <c r="K390" t="s">
        <v>507</v>
      </c>
      <c r="L390" s="26" t="s">
        <v>680</v>
      </c>
      <c r="M390" t="s">
        <v>681</v>
      </c>
      <c r="N390" t="s">
        <v>569</v>
      </c>
      <c r="O390" t="s">
        <v>570</v>
      </c>
      <c r="P390">
        <v>9996</v>
      </c>
      <c r="Q390" t="s">
        <v>373</v>
      </c>
      <c r="R390" s="44">
        <v>640000</v>
      </c>
      <c r="S390">
        <v>0</v>
      </c>
      <c r="T390">
        <v>0</v>
      </c>
      <c r="U390">
        <v>0</v>
      </c>
      <c r="V390" s="44">
        <v>198299.75</v>
      </c>
      <c r="W390">
        <v>0</v>
      </c>
      <c r="X390">
        <v>0</v>
      </c>
      <c r="Y390" s="44">
        <v>12374.99</v>
      </c>
      <c r="Z390" s="44">
        <v>22625</v>
      </c>
      <c r="AA390">
        <v>0</v>
      </c>
      <c r="AB390" s="44">
        <v>184649.94</v>
      </c>
      <c r="AC390" s="44">
        <v>51400.4</v>
      </c>
      <c r="AD390">
        <v>0</v>
      </c>
      <c r="AE390" s="44">
        <v>469350.08</v>
      </c>
      <c r="AG390" s="49"/>
    </row>
    <row r="391" spans="1:33" x14ac:dyDescent="0.25">
      <c r="A391">
        <v>2022</v>
      </c>
      <c r="B391">
        <v>7117</v>
      </c>
      <c r="C391" t="s">
        <v>368</v>
      </c>
      <c r="D391">
        <v>11</v>
      </c>
      <c r="E391" t="s">
        <v>508</v>
      </c>
      <c r="F391">
        <v>0</v>
      </c>
      <c r="G391" t="s">
        <v>498</v>
      </c>
      <c r="H391">
        <v>0</v>
      </c>
      <c r="I391" t="s">
        <v>498</v>
      </c>
      <c r="J391">
        <v>1</v>
      </c>
      <c r="K391" t="s">
        <v>509</v>
      </c>
      <c r="L391" s="26" t="s">
        <v>680</v>
      </c>
      <c r="M391" t="s">
        <v>681</v>
      </c>
      <c r="N391" t="s">
        <v>569</v>
      </c>
      <c r="O391" t="s">
        <v>570</v>
      </c>
      <c r="P391">
        <v>9996</v>
      </c>
      <c r="Q391" t="s">
        <v>373</v>
      </c>
      <c r="R391" s="44">
        <v>60000</v>
      </c>
      <c r="S391">
        <v>0</v>
      </c>
      <c r="T391">
        <v>0</v>
      </c>
      <c r="U391">
        <v>0</v>
      </c>
      <c r="V391">
        <v>0</v>
      </c>
      <c r="W391">
        <v>0</v>
      </c>
      <c r="X391" s="44">
        <v>1714.7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 s="44">
        <v>1714.7</v>
      </c>
      <c r="AG391" s="49"/>
    </row>
    <row r="392" spans="1:33" x14ac:dyDescent="0.25">
      <c r="A392">
        <v>2022</v>
      </c>
      <c r="B392">
        <v>7117</v>
      </c>
      <c r="C392" t="s">
        <v>368</v>
      </c>
      <c r="D392">
        <v>12</v>
      </c>
      <c r="E392" t="s">
        <v>510</v>
      </c>
      <c r="F392">
        <v>0</v>
      </c>
      <c r="G392" t="s">
        <v>498</v>
      </c>
      <c r="H392">
        <v>0</v>
      </c>
      <c r="I392" t="s">
        <v>498</v>
      </c>
      <c r="J392">
        <v>5</v>
      </c>
      <c r="K392" t="s">
        <v>516</v>
      </c>
      <c r="L392" s="26" t="s">
        <v>682</v>
      </c>
      <c r="M392" t="s">
        <v>683</v>
      </c>
      <c r="N392" t="s">
        <v>569</v>
      </c>
      <c r="O392" t="s">
        <v>570</v>
      </c>
      <c r="P392">
        <v>1955</v>
      </c>
      <c r="Q392" t="s">
        <v>419</v>
      </c>
      <c r="R392" s="44">
        <v>7000000</v>
      </c>
      <c r="S392">
        <v>0</v>
      </c>
      <c r="T392">
        <v>0</v>
      </c>
      <c r="U392" s="44">
        <v>6608000</v>
      </c>
      <c r="V392">
        <v>0</v>
      </c>
      <c r="W392">
        <v>0</v>
      </c>
      <c r="X392">
        <v>0</v>
      </c>
      <c r="Y392">
        <v>0</v>
      </c>
      <c r="Z392" s="44">
        <v>307885</v>
      </c>
      <c r="AA392">
        <v>0</v>
      </c>
      <c r="AB392">
        <v>0</v>
      </c>
      <c r="AC392">
        <v>0</v>
      </c>
      <c r="AD392">
        <v>0</v>
      </c>
      <c r="AE392" s="44">
        <v>6915885</v>
      </c>
    </row>
    <row r="393" spans="1:33" x14ac:dyDescent="0.25">
      <c r="A393">
        <v>2022</v>
      </c>
      <c r="B393">
        <v>7117</v>
      </c>
      <c r="C393" t="s">
        <v>368</v>
      </c>
      <c r="D393">
        <v>12</v>
      </c>
      <c r="E393" t="s">
        <v>510</v>
      </c>
      <c r="F393">
        <v>0</v>
      </c>
      <c r="G393" t="s">
        <v>498</v>
      </c>
      <c r="H393">
        <v>0</v>
      </c>
      <c r="I393" t="s">
        <v>498</v>
      </c>
      <c r="J393">
        <v>5</v>
      </c>
      <c r="K393" t="s">
        <v>516</v>
      </c>
      <c r="L393" s="26" t="s">
        <v>682</v>
      </c>
      <c r="M393" t="s">
        <v>683</v>
      </c>
      <c r="N393" t="s">
        <v>569</v>
      </c>
      <c r="O393" t="s">
        <v>570</v>
      </c>
      <c r="P393">
        <v>9995</v>
      </c>
      <c r="Q393" t="s">
        <v>432</v>
      </c>
      <c r="R393" s="44">
        <v>6196000</v>
      </c>
      <c r="S393">
        <v>0</v>
      </c>
      <c r="T393">
        <v>0</v>
      </c>
      <c r="U393">
        <v>0</v>
      </c>
      <c r="V393">
        <v>0</v>
      </c>
      <c r="W393" s="44">
        <v>950000</v>
      </c>
      <c r="X393">
        <v>0</v>
      </c>
      <c r="Y393">
        <v>0</v>
      </c>
      <c r="Z393" s="44">
        <v>5246000</v>
      </c>
      <c r="AA393">
        <v>0</v>
      </c>
      <c r="AB393">
        <v>0</v>
      </c>
      <c r="AC393">
        <v>0</v>
      </c>
      <c r="AD393">
        <v>0</v>
      </c>
      <c r="AE393" s="44">
        <v>6196000</v>
      </c>
    </row>
    <row r="394" spans="1:33" x14ac:dyDescent="0.25">
      <c r="A394">
        <v>2022</v>
      </c>
      <c r="B394">
        <v>7117</v>
      </c>
      <c r="C394" t="s">
        <v>368</v>
      </c>
      <c r="D394">
        <v>12</v>
      </c>
      <c r="E394" t="s">
        <v>510</v>
      </c>
      <c r="F394">
        <v>0</v>
      </c>
      <c r="G394" t="s">
        <v>498</v>
      </c>
      <c r="H394">
        <v>0</v>
      </c>
      <c r="I394" t="s">
        <v>498</v>
      </c>
      <c r="J394">
        <v>5</v>
      </c>
      <c r="K394" t="s">
        <v>516</v>
      </c>
      <c r="L394" s="26" t="s">
        <v>682</v>
      </c>
      <c r="M394" t="s">
        <v>683</v>
      </c>
      <c r="N394" t="s">
        <v>569</v>
      </c>
      <c r="O394" t="s">
        <v>570</v>
      </c>
      <c r="P394">
        <v>9998</v>
      </c>
      <c r="Q394" t="s">
        <v>446</v>
      </c>
      <c r="R394" s="44">
        <v>1022675.55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</row>
    <row r="395" spans="1:33" x14ac:dyDescent="0.25">
      <c r="A395">
        <v>2022</v>
      </c>
      <c r="B395">
        <v>7117</v>
      </c>
      <c r="C395" t="s">
        <v>368</v>
      </c>
      <c r="D395">
        <v>12</v>
      </c>
      <c r="E395" t="s">
        <v>510</v>
      </c>
      <c r="F395">
        <v>0</v>
      </c>
      <c r="G395" t="s">
        <v>498</v>
      </c>
      <c r="H395">
        <v>0</v>
      </c>
      <c r="I395" t="s">
        <v>498</v>
      </c>
      <c r="J395">
        <v>5</v>
      </c>
      <c r="K395" t="s">
        <v>516</v>
      </c>
      <c r="L395" s="26" t="s">
        <v>684</v>
      </c>
      <c r="M395" t="s">
        <v>685</v>
      </c>
      <c r="N395" t="s">
        <v>569</v>
      </c>
      <c r="O395" t="s">
        <v>570</v>
      </c>
      <c r="P395">
        <v>1955</v>
      </c>
      <c r="Q395" t="s">
        <v>419</v>
      </c>
      <c r="R395" s="44">
        <v>180000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 s="44">
        <v>180000</v>
      </c>
      <c r="AA395">
        <v>0</v>
      </c>
      <c r="AB395">
        <v>0</v>
      </c>
      <c r="AC395">
        <v>0</v>
      </c>
      <c r="AD395">
        <v>0</v>
      </c>
      <c r="AE395" s="44">
        <v>180000</v>
      </c>
      <c r="AG395" s="49"/>
    </row>
    <row r="396" spans="1:33" x14ac:dyDescent="0.25">
      <c r="A396">
        <v>2022</v>
      </c>
      <c r="B396">
        <v>7117</v>
      </c>
      <c r="C396" t="s">
        <v>368</v>
      </c>
      <c r="D396">
        <v>12</v>
      </c>
      <c r="E396" t="s">
        <v>510</v>
      </c>
      <c r="F396">
        <v>0</v>
      </c>
      <c r="G396" t="s">
        <v>498</v>
      </c>
      <c r="H396">
        <v>0</v>
      </c>
      <c r="I396" t="s">
        <v>498</v>
      </c>
      <c r="J396">
        <v>5</v>
      </c>
      <c r="K396" t="s">
        <v>516</v>
      </c>
      <c r="L396" s="26" t="s">
        <v>684</v>
      </c>
      <c r="M396" t="s">
        <v>685</v>
      </c>
      <c r="N396" t="s">
        <v>569</v>
      </c>
      <c r="O396" t="s">
        <v>570</v>
      </c>
      <c r="P396">
        <v>9995</v>
      </c>
      <c r="Q396" t="s">
        <v>432</v>
      </c>
      <c r="R396" s="44">
        <v>600000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 s="44">
        <v>600000</v>
      </c>
      <c r="AA396">
        <v>0</v>
      </c>
      <c r="AB396">
        <v>0</v>
      </c>
      <c r="AC396">
        <v>0</v>
      </c>
      <c r="AD396">
        <v>0</v>
      </c>
      <c r="AE396" s="44">
        <v>600000</v>
      </c>
      <c r="AG396" s="49"/>
    </row>
    <row r="397" spans="1:33" x14ac:dyDescent="0.25">
      <c r="A397">
        <v>2022</v>
      </c>
      <c r="B397">
        <v>7117</v>
      </c>
      <c r="C397" t="s">
        <v>368</v>
      </c>
      <c r="D397">
        <v>12</v>
      </c>
      <c r="E397" t="s">
        <v>510</v>
      </c>
      <c r="F397">
        <v>0</v>
      </c>
      <c r="G397" t="s">
        <v>498</v>
      </c>
      <c r="H397">
        <v>0</v>
      </c>
      <c r="I397" t="s">
        <v>498</v>
      </c>
      <c r="J397">
        <v>5</v>
      </c>
      <c r="K397" t="s">
        <v>516</v>
      </c>
      <c r="L397" s="26" t="s">
        <v>686</v>
      </c>
      <c r="M397" t="s">
        <v>687</v>
      </c>
      <c r="N397" t="s">
        <v>569</v>
      </c>
      <c r="O397" t="s">
        <v>570</v>
      </c>
      <c r="P397">
        <v>1955</v>
      </c>
      <c r="Q397" t="s">
        <v>419</v>
      </c>
      <c r="R397" s="44">
        <v>7820000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 s="44">
        <v>6998760.2400000002</v>
      </c>
      <c r="AA397">
        <v>0</v>
      </c>
      <c r="AB397">
        <v>0</v>
      </c>
      <c r="AC397">
        <v>0</v>
      </c>
      <c r="AD397">
        <v>0</v>
      </c>
      <c r="AE397" s="44">
        <v>6998760.2400000002</v>
      </c>
      <c r="AG397" s="49"/>
    </row>
    <row r="398" spans="1:33" x14ac:dyDescent="0.25">
      <c r="A398">
        <v>2022</v>
      </c>
      <c r="B398">
        <v>7117</v>
      </c>
      <c r="C398" t="s">
        <v>368</v>
      </c>
      <c r="D398">
        <v>1</v>
      </c>
      <c r="E398" t="s">
        <v>497</v>
      </c>
      <c r="F398">
        <v>0</v>
      </c>
      <c r="G398" t="s">
        <v>498</v>
      </c>
      <c r="H398">
        <v>0</v>
      </c>
      <c r="I398" t="s">
        <v>498</v>
      </c>
      <c r="J398">
        <v>3</v>
      </c>
      <c r="K398" t="s">
        <v>504</v>
      </c>
      <c r="L398" s="26" t="s">
        <v>688</v>
      </c>
      <c r="M398" t="s">
        <v>689</v>
      </c>
      <c r="N398" t="s">
        <v>569</v>
      </c>
      <c r="O398" t="s">
        <v>570</v>
      </c>
      <c r="P398">
        <v>9995</v>
      </c>
      <c r="Q398" t="s">
        <v>432</v>
      </c>
      <c r="R398" s="44">
        <v>200000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 s="44">
        <v>80000</v>
      </c>
      <c r="Z398">
        <v>0</v>
      </c>
      <c r="AA398" s="44">
        <v>120000</v>
      </c>
      <c r="AB398">
        <v>0</v>
      </c>
      <c r="AC398">
        <v>0</v>
      </c>
      <c r="AD398">
        <v>0</v>
      </c>
      <c r="AE398" s="44">
        <v>200000</v>
      </c>
      <c r="AG398" s="49"/>
    </row>
    <row r="399" spans="1:33" x14ac:dyDescent="0.25">
      <c r="A399">
        <v>2022</v>
      </c>
      <c r="B399">
        <v>7117</v>
      </c>
      <c r="C399" t="s">
        <v>368</v>
      </c>
      <c r="D399">
        <v>1</v>
      </c>
      <c r="E399" t="s">
        <v>497</v>
      </c>
      <c r="F399">
        <v>0</v>
      </c>
      <c r="G399" t="s">
        <v>498</v>
      </c>
      <c r="H399">
        <v>0</v>
      </c>
      <c r="I399" t="s">
        <v>498</v>
      </c>
      <c r="J399">
        <v>3</v>
      </c>
      <c r="K399" t="s">
        <v>504</v>
      </c>
      <c r="L399" s="26" t="s">
        <v>688</v>
      </c>
      <c r="M399" t="s">
        <v>689</v>
      </c>
      <c r="N399" t="s">
        <v>569</v>
      </c>
      <c r="O399" t="s">
        <v>570</v>
      </c>
      <c r="P399">
        <v>9996</v>
      </c>
      <c r="Q399" t="s">
        <v>373</v>
      </c>
      <c r="R399" s="44">
        <v>30000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 s="44">
        <v>11925</v>
      </c>
      <c r="AB399">
        <v>0</v>
      </c>
      <c r="AC399">
        <v>0</v>
      </c>
      <c r="AD399">
        <v>0</v>
      </c>
      <c r="AE399" s="44">
        <v>11925</v>
      </c>
      <c r="AG399" s="49"/>
    </row>
    <row r="400" spans="1:33" x14ac:dyDescent="0.25">
      <c r="A400">
        <v>2022</v>
      </c>
      <c r="B400">
        <v>7117</v>
      </c>
      <c r="C400" t="s">
        <v>368</v>
      </c>
      <c r="D400">
        <v>1</v>
      </c>
      <c r="E400" t="s">
        <v>497</v>
      </c>
      <c r="F400">
        <v>0</v>
      </c>
      <c r="G400" t="s">
        <v>498</v>
      </c>
      <c r="H400">
        <v>0</v>
      </c>
      <c r="I400" t="s">
        <v>498</v>
      </c>
      <c r="J400">
        <v>5</v>
      </c>
      <c r="K400" t="s">
        <v>506</v>
      </c>
      <c r="L400" s="26" t="s">
        <v>690</v>
      </c>
      <c r="M400" t="s">
        <v>691</v>
      </c>
      <c r="N400" t="s">
        <v>569</v>
      </c>
      <c r="O400" t="s">
        <v>570</v>
      </c>
      <c r="P400">
        <v>1955</v>
      </c>
      <c r="Q400" t="s">
        <v>419</v>
      </c>
      <c r="R400" s="44">
        <v>2000000</v>
      </c>
      <c r="S400">
        <v>0</v>
      </c>
      <c r="T400" s="44">
        <v>1695.4</v>
      </c>
      <c r="U400">
        <v>0</v>
      </c>
      <c r="V400" s="44">
        <v>44840</v>
      </c>
      <c r="W400">
        <v>0</v>
      </c>
      <c r="X400" s="44">
        <v>107070</v>
      </c>
      <c r="Y400" s="44">
        <v>358280</v>
      </c>
      <c r="Z400">
        <v>0</v>
      </c>
      <c r="AA400" s="44">
        <v>27612</v>
      </c>
      <c r="AB400" s="44">
        <v>4000</v>
      </c>
      <c r="AC400" s="44">
        <v>173168.04</v>
      </c>
      <c r="AD400" s="44">
        <v>449580</v>
      </c>
      <c r="AE400" s="44">
        <v>1166245.44</v>
      </c>
      <c r="AG400" s="49"/>
    </row>
    <row r="401" spans="1:36" x14ac:dyDescent="0.25">
      <c r="A401">
        <v>2022</v>
      </c>
      <c r="B401">
        <v>7117</v>
      </c>
      <c r="C401" t="s">
        <v>368</v>
      </c>
      <c r="D401">
        <v>1</v>
      </c>
      <c r="E401" t="s">
        <v>497</v>
      </c>
      <c r="F401">
        <v>0</v>
      </c>
      <c r="G401" t="s">
        <v>498</v>
      </c>
      <c r="H401">
        <v>0</v>
      </c>
      <c r="I401" t="s">
        <v>498</v>
      </c>
      <c r="J401">
        <v>6</v>
      </c>
      <c r="K401" t="s">
        <v>507</v>
      </c>
      <c r="L401" s="26" t="s">
        <v>690</v>
      </c>
      <c r="M401" t="s">
        <v>691</v>
      </c>
      <c r="N401" t="s">
        <v>569</v>
      </c>
      <c r="O401" t="s">
        <v>570</v>
      </c>
      <c r="P401">
        <v>9996</v>
      </c>
      <c r="Q401" t="s">
        <v>373</v>
      </c>
      <c r="R401" s="44">
        <v>500000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G401" s="49"/>
    </row>
    <row r="402" spans="1:36" x14ac:dyDescent="0.25">
      <c r="A402">
        <v>2022</v>
      </c>
      <c r="B402">
        <v>7117</v>
      </c>
      <c r="C402" t="s">
        <v>368</v>
      </c>
      <c r="D402">
        <v>1</v>
      </c>
      <c r="E402" t="s">
        <v>497</v>
      </c>
      <c r="F402">
        <v>0</v>
      </c>
      <c r="G402" t="s">
        <v>498</v>
      </c>
      <c r="H402">
        <v>0</v>
      </c>
      <c r="I402" t="s">
        <v>498</v>
      </c>
      <c r="J402">
        <v>3</v>
      </c>
      <c r="K402" t="s">
        <v>504</v>
      </c>
      <c r="L402" s="26" t="s">
        <v>692</v>
      </c>
      <c r="M402" t="s">
        <v>693</v>
      </c>
      <c r="N402" t="s">
        <v>569</v>
      </c>
      <c r="O402" t="s">
        <v>570</v>
      </c>
      <c r="P402">
        <v>9996</v>
      </c>
      <c r="Q402" t="s">
        <v>373</v>
      </c>
      <c r="R402" s="44">
        <v>2350000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 s="44">
        <v>2250000</v>
      </c>
      <c r="AA402">
        <v>0</v>
      </c>
      <c r="AB402">
        <v>0</v>
      </c>
      <c r="AC402">
        <v>0</v>
      </c>
      <c r="AD402">
        <v>0</v>
      </c>
      <c r="AE402" s="44">
        <v>2250000</v>
      </c>
      <c r="AF402" s="50">
        <v>13599296.470000001</v>
      </c>
      <c r="AG402" s="51" t="s">
        <v>683</v>
      </c>
    </row>
    <row r="403" spans="1:36" x14ac:dyDescent="0.25">
      <c r="A403">
        <v>2022</v>
      </c>
      <c r="B403">
        <v>7117</v>
      </c>
      <c r="C403" t="s">
        <v>368</v>
      </c>
      <c r="D403">
        <v>12</v>
      </c>
      <c r="E403" t="s">
        <v>510</v>
      </c>
      <c r="F403">
        <v>0</v>
      </c>
      <c r="G403" t="s">
        <v>498</v>
      </c>
      <c r="H403">
        <v>0</v>
      </c>
      <c r="I403" t="s">
        <v>498</v>
      </c>
      <c r="J403">
        <v>2</v>
      </c>
      <c r="K403" t="s">
        <v>511</v>
      </c>
      <c r="L403" s="26" t="s">
        <v>694</v>
      </c>
      <c r="M403" t="s">
        <v>695</v>
      </c>
      <c r="N403" t="s">
        <v>569</v>
      </c>
      <c r="O403" t="s">
        <v>570</v>
      </c>
      <c r="P403">
        <v>9998</v>
      </c>
      <c r="Q403" t="s">
        <v>446</v>
      </c>
      <c r="R403" s="44">
        <v>300000</v>
      </c>
      <c r="S403">
        <v>0</v>
      </c>
      <c r="T403">
        <v>0</v>
      </c>
      <c r="U403">
        <v>0</v>
      </c>
      <c r="V403">
        <v>0</v>
      </c>
      <c r="W403" s="44">
        <v>113100</v>
      </c>
      <c r="X403">
        <v>0</v>
      </c>
      <c r="Y403">
        <v>0</v>
      </c>
      <c r="Z403">
        <v>0</v>
      </c>
      <c r="AA403" s="44">
        <v>90066.34</v>
      </c>
      <c r="AB403">
        <v>0</v>
      </c>
      <c r="AC403">
        <v>0</v>
      </c>
      <c r="AD403">
        <v>0</v>
      </c>
      <c r="AE403" s="44">
        <v>203166.34</v>
      </c>
      <c r="AF403" s="50">
        <v>10404619.08</v>
      </c>
      <c r="AG403" s="52" t="s">
        <v>696</v>
      </c>
    </row>
    <row r="404" spans="1:36" x14ac:dyDescent="0.25">
      <c r="A404">
        <v>2022</v>
      </c>
      <c r="B404">
        <v>7117</v>
      </c>
      <c r="C404" t="s">
        <v>368</v>
      </c>
      <c r="D404">
        <v>15</v>
      </c>
      <c r="E404" t="s">
        <v>530</v>
      </c>
      <c r="F404">
        <v>0</v>
      </c>
      <c r="G404" t="s">
        <v>498</v>
      </c>
      <c r="H404">
        <v>0</v>
      </c>
      <c r="I404" t="s">
        <v>498</v>
      </c>
      <c r="J404">
        <v>1</v>
      </c>
      <c r="K404" t="s">
        <v>531</v>
      </c>
      <c r="L404" s="26" t="s">
        <v>697</v>
      </c>
      <c r="M404" t="s">
        <v>698</v>
      </c>
      <c r="N404" t="s">
        <v>569</v>
      </c>
      <c r="O404" t="s">
        <v>570</v>
      </c>
      <c r="P404">
        <v>9996</v>
      </c>
      <c r="Q404" t="s">
        <v>373</v>
      </c>
      <c r="R404" s="44">
        <v>500000</v>
      </c>
      <c r="S404">
        <v>0</v>
      </c>
      <c r="T404">
        <v>0</v>
      </c>
      <c r="U404">
        <v>0</v>
      </c>
      <c r="V404">
        <v>0</v>
      </c>
      <c r="W404" s="44">
        <v>50000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 s="44">
        <v>50000</v>
      </c>
      <c r="AF404" s="50">
        <v>791083.33</v>
      </c>
      <c r="AG404" s="52" t="s">
        <v>699</v>
      </c>
    </row>
    <row r="405" spans="1:36" ht="15.75" x14ac:dyDescent="0.25">
      <c r="R405" s="45">
        <f t="shared" ref="R405:AE405" si="4">SUM(R383:R404)</f>
        <v>30571726.149999999</v>
      </c>
      <c r="S405" s="45">
        <f t="shared" si="4"/>
        <v>0</v>
      </c>
      <c r="T405" s="45">
        <f t="shared" si="4"/>
        <v>13495.4</v>
      </c>
      <c r="U405" s="45">
        <f t="shared" si="4"/>
        <v>6608000</v>
      </c>
      <c r="V405" s="45">
        <f t="shared" si="4"/>
        <v>270539.75</v>
      </c>
      <c r="W405" s="45">
        <f t="shared" si="4"/>
        <v>1162100</v>
      </c>
      <c r="X405" s="45">
        <f t="shared" si="4"/>
        <v>108784.7</v>
      </c>
      <c r="Y405" s="45">
        <f t="shared" si="4"/>
        <v>546035</v>
      </c>
      <c r="Z405" s="45">
        <f t="shared" si="4"/>
        <v>15634870.23</v>
      </c>
      <c r="AA405" s="45">
        <f t="shared" si="4"/>
        <v>347553.36</v>
      </c>
      <c r="AB405" s="45">
        <f t="shared" si="4"/>
        <v>196599.94</v>
      </c>
      <c r="AC405" s="45">
        <f t="shared" si="4"/>
        <v>250168.48</v>
      </c>
      <c r="AD405" s="45">
        <f t="shared" si="4"/>
        <v>449580</v>
      </c>
      <c r="AE405" s="45">
        <f t="shared" si="4"/>
        <v>25587726.859999999</v>
      </c>
      <c r="AF405" s="50">
        <f>SUM(AF402:AF404)</f>
        <v>24794998.879999999</v>
      </c>
      <c r="AG405" s="52"/>
    </row>
    <row r="406" spans="1:36" ht="18.75" x14ac:dyDescent="0.3">
      <c r="R406" s="44"/>
      <c r="W406" s="44"/>
      <c r="AE406" s="44"/>
      <c r="AF406" s="169">
        <f>+AE405-AF405</f>
        <v>792727.98000000045</v>
      </c>
      <c r="AG406" s="51" t="s">
        <v>700</v>
      </c>
      <c r="AI406" s="57">
        <f>AF405+AF519</f>
        <v>134618374.98000002</v>
      </c>
      <c r="AJ406" s="40"/>
    </row>
    <row r="407" spans="1:36" x14ac:dyDescent="0.25">
      <c r="R407" s="44"/>
      <c r="W407" s="44"/>
      <c r="AE407" s="44"/>
      <c r="AF407" s="50"/>
      <c r="AG407" s="52"/>
    </row>
    <row r="408" spans="1:36" x14ac:dyDescent="0.25">
      <c r="R408" s="44"/>
      <c r="W408" s="44"/>
      <c r="AE408" s="44"/>
      <c r="AG408" s="49"/>
      <c r="AJ408" s="44"/>
    </row>
    <row r="409" spans="1:36" x14ac:dyDescent="0.25">
      <c r="R409" s="44"/>
      <c r="W409" s="44"/>
      <c r="AE409" s="44"/>
      <c r="AG409" s="53" t="s">
        <v>701</v>
      </c>
      <c r="AH409" s="54">
        <f>+AG411+AG412</f>
        <v>4074021.5199999921</v>
      </c>
    </row>
    <row r="410" spans="1:36" x14ac:dyDescent="0.25">
      <c r="R410" s="44"/>
      <c r="W410" s="44"/>
      <c r="AE410" s="44"/>
      <c r="AG410" s="53"/>
      <c r="AH410" s="55"/>
      <c r="AJ410" s="38"/>
    </row>
    <row r="411" spans="1:36" x14ac:dyDescent="0.25">
      <c r="A411">
        <v>2022</v>
      </c>
      <c r="B411">
        <v>7117</v>
      </c>
      <c r="C411" t="s">
        <v>368</v>
      </c>
      <c r="D411">
        <v>11</v>
      </c>
      <c r="E411" t="s">
        <v>508</v>
      </c>
      <c r="F411">
        <v>0</v>
      </c>
      <c r="G411" t="s">
        <v>498</v>
      </c>
      <c r="H411">
        <v>7</v>
      </c>
      <c r="I411" t="s">
        <v>702</v>
      </c>
      <c r="J411">
        <v>51</v>
      </c>
      <c r="K411" t="s">
        <v>703</v>
      </c>
      <c r="L411" s="26" t="s">
        <v>704</v>
      </c>
      <c r="M411" t="s">
        <v>705</v>
      </c>
      <c r="N411" t="s">
        <v>706</v>
      </c>
      <c r="O411" t="s">
        <v>570</v>
      </c>
      <c r="P411">
        <v>9998</v>
      </c>
      <c r="Q411" t="s">
        <v>446</v>
      </c>
      <c r="R411" s="44">
        <v>833523</v>
      </c>
      <c r="S411">
        <v>0</v>
      </c>
      <c r="T411">
        <v>0</v>
      </c>
      <c r="U411">
        <v>0</v>
      </c>
      <c r="V411">
        <v>0</v>
      </c>
      <c r="W411" s="44">
        <v>833523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 s="44">
        <v>833523</v>
      </c>
      <c r="AF411" s="40" t="s">
        <v>707</v>
      </c>
      <c r="AG411" s="56">
        <f>+AF520</f>
        <v>3281293.5399999917</v>
      </c>
      <c r="AH411" s="55"/>
    </row>
    <row r="412" spans="1:36" x14ac:dyDescent="0.25">
      <c r="A412">
        <v>2022</v>
      </c>
      <c r="B412">
        <v>7117</v>
      </c>
      <c r="C412" t="s">
        <v>368</v>
      </c>
      <c r="D412">
        <v>11</v>
      </c>
      <c r="E412" t="s">
        <v>508</v>
      </c>
      <c r="F412">
        <v>0</v>
      </c>
      <c r="G412" t="s">
        <v>498</v>
      </c>
      <c r="H412">
        <v>7</v>
      </c>
      <c r="I412" t="s">
        <v>702</v>
      </c>
      <c r="J412">
        <v>52</v>
      </c>
      <c r="K412" t="s">
        <v>708</v>
      </c>
      <c r="L412" s="26" t="s">
        <v>704</v>
      </c>
      <c r="M412" t="s">
        <v>705</v>
      </c>
      <c r="N412" t="s">
        <v>706</v>
      </c>
      <c r="O412" t="s">
        <v>570</v>
      </c>
      <c r="P412">
        <v>9998</v>
      </c>
      <c r="Q412" t="s">
        <v>446</v>
      </c>
      <c r="R412" s="44">
        <v>890594</v>
      </c>
      <c r="S412">
        <v>0</v>
      </c>
      <c r="T412" s="44">
        <v>890593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 s="44">
        <v>890593</v>
      </c>
      <c r="AF412" s="40" t="s">
        <v>709</v>
      </c>
      <c r="AG412" s="56">
        <f>+AF406</f>
        <v>792727.98000000045</v>
      </c>
      <c r="AH412" s="55"/>
    </row>
    <row r="413" spans="1:36" x14ac:dyDescent="0.25">
      <c r="A413">
        <v>2022</v>
      </c>
      <c r="B413">
        <v>7117</v>
      </c>
      <c r="C413" t="s">
        <v>368</v>
      </c>
      <c r="D413">
        <v>11</v>
      </c>
      <c r="E413" t="s">
        <v>508</v>
      </c>
      <c r="F413">
        <v>0</v>
      </c>
      <c r="G413" t="s">
        <v>498</v>
      </c>
      <c r="H413">
        <v>7</v>
      </c>
      <c r="I413" t="s">
        <v>702</v>
      </c>
      <c r="J413">
        <v>53</v>
      </c>
      <c r="K413" t="s">
        <v>710</v>
      </c>
      <c r="L413" s="26" t="s">
        <v>704</v>
      </c>
      <c r="M413" t="s">
        <v>705</v>
      </c>
      <c r="N413" t="s">
        <v>706</v>
      </c>
      <c r="O413" t="s">
        <v>570</v>
      </c>
      <c r="P413">
        <v>9998</v>
      </c>
      <c r="Q413" t="s">
        <v>446</v>
      </c>
      <c r="R413" s="44">
        <v>183271</v>
      </c>
      <c r="S413">
        <v>0</v>
      </c>
      <c r="T413" s="44">
        <v>183271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 s="44">
        <v>183271</v>
      </c>
      <c r="AG413" s="53"/>
      <c r="AH413" s="55"/>
    </row>
    <row r="414" spans="1:36" x14ac:dyDescent="0.25">
      <c r="A414">
        <v>2022</v>
      </c>
      <c r="B414">
        <v>7117</v>
      </c>
      <c r="C414" t="s">
        <v>368</v>
      </c>
      <c r="D414">
        <v>11</v>
      </c>
      <c r="E414" t="s">
        <v>508</v>
      </c>
      <c r="F414">
        <v>0</v>
      </c>
      <c r="G414" t="s">
        <v>498</v>
      </c>
      <c r="H414">
        <v>7</v>
      </c>
      <c r="I414" t="s">
        <v>702</v>
      </c>
      <c r="J414">
        <v>54</v>
      </c>
      <c r="K414" t="s">
        <v>711</v>
      </c>
      <c r="L414" s="26" t="s">
        <v>704</v>
      </c>
      <c r="M414" t="s">
        <v>705</v>
      </c>
      <c r="N414" t="s">
        <v>706</v>
      </c>
      <c r="O414" t="s">
        <v>570</v>
      </c>
      <c r="P414">
        <v>9998</v>
      </c>
      <c r="Q414" t="s">
        <v>446</v>
      </c>
      <c r="R414" s="44">
        <v>1900000</v>
      </c>
      <c r="S414">
        <v>0</v>
      </c>
      <c r="T414">
        <v>0</v>
      </c>
      <c r="U414">
        <v>0</v>
      </c>
      <c r="V414" s="44">
        <v>266506</v>
      </c>
      <c r="W414">
        <v>0</v>
      </c>
      <c r="X414">
        <v>0</v>
      </c>
      <c r="Y414" s="44">
        <v>128627</v>
      </c>
      <c r="Z414">
        <v>0</v>
      </c>
      <c r="AA414">
        <v>0</v>
      </c>
      <c r="AB414">
        <v>0</v>
      </c>
      <c r="AC414">
        <v>0</v>
      </c>
      <c r="AD414">
        <v>0</v>
      </c>
      <c r="AE414" s="44">
        <v>395133</v>
      </c>
      <c r="AG414" s="49"/>
    </row>
    <row r="415" spans="1:36" x14ac:dyDescent="0.25">
      <c r="A415">
        <v>2022</v>
      </c>
      <c r="B415">
        <v>7117</v>
      </c>
      <c r="C415" t="s">
        <v>368</v>
      </c>
      <c r="D415">
        <v>11</v>
      </c>
      <c r="E415" t="s">
        <v>508</v>
      </c>
      <c r="F415">
        <v>0</v>
      </c>
      <c r="G415" t="s">
        <v>498</v>
      </c>
      <c r="H415">
        <v>8</v>
      </c>
      <c r="I415" t="s">
        <v>712</v>
      </c>
      <c r="J415">
        <v>51</v>
      </c>
      <c r="K415" t="s">
        <v>713</v>
      </c>
      <c r="L415" s="26" t="s">
        <v>704</v>
      </c>
      <c r="M415" t="s">
        <v>705</v>
      </c>
      <c r="N415" t="s">
        <v>706</v>
      </c>
      <c r="O415" t="s">
        <v>570</v>
      </c>
      <c r="P415">
        <v>1955</v>
      </c>
      <c r="Q415" t="s">
        <v>419</v>
      </c>
      <c r="R415" s="44">
        <v>1429117</v>
      </c>
      <c r="S415">
        <v>0</v>
      </c>
      <c r="T415" s="44">
        <v>873584</v>
      </c>
      <c r="U415">
        <v>0</v>
      </c>
      <c r="V415">
        <v>0</v>
      </c>
      <c r="W415" s="44">
        <v>555533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 s="44">
        <v>1429117</v>
      </c>
      <c r="AG415" s="49"/>
    </row>
    <row r="416" spans="1:36" x14ac:dyDescent="0.25">
      <c r="A416">
        <v>2022</v>
      </c>
      <c r="B416">
        <v>7117</v>
      </c>
      <c r="C416" t="s">
        <v>368</v>
      </c>
      <c r="D416">
        <v>11</v>
      </c>
      <c r="E416" t="s">
        <v>508</v>
      </c>
      <c r="F416">
        <v>0</v>
      </c>
      <c r="G416" t="s">
        <v>498</v>
      </c>
      <c r="H416">
        <v>8</v>
      </c>
      <c r="I416" t="s">
        <v>712</v>
      </c>
      <c r="J416">
        <v>51</v>
      </c>
      <c r="K416" t="s">
        <v>713</v>
      </c>
      <c r="L416" s="26" t="s">
        <v>704</v>
      </c>
      <c r="M416" t="s">
        <v>705</v>
      </c>
      <c r="N416" t="s">
        <v>706</v>
      </c>
      <c r="O416" t="s">
        <v>570</v>
      </c>
      <c r="P416">
        <v>9998</v>
      </c>
      <c r="Q416" t="s">
        <v>446</v>
      </c>
      <c r="R416" s="44">
        <v>423155</v>
      </c>
      <c r="S416">
        <v>0</v>
      </c>
      <c r="T416">
        <v>0</v>
      </c>
      <c r="U416">
        <v>0</v>
      </c>
      <c r="V416">
        <v>0</v>
      </c>
      <c r="W416" s="44">
        <v>196067</v>
      </c>
      <c r="X416">
        <v>0</v>
      </c>
      <c r="Y416" s="44">
        <v>227088</v>
      </c>
      <c r="Z416">
        <v>0</v>
      </c>
      <c r="AA416">
        <v>0</v>
      </c>
      <c r="AB416">
        <v>0</v>
      </c>
      <c r="AC416">
        <v>0</v>
      </c>
      <c r="AD416">
        <v>0</v>
      </c>
      <c r="AE416" s="44">
        <v>423155</v>
      </c>
      <c r="AG416" s="49"/>
    </row>
    <row r="417" spans="1:33" x14ac:dyDescent="0.25">
      <c r="A417">
        <v>2022</v>
      </c>
      <c r="B417">
        <v>7117</v>
      </c>
      <c r="C417" t="s">
        <v>368</v>
      </c>
      <c r="D417">
        <v>11</v>
      </c>
      <c r="E417" t="s">
        <v>508</v>
      </c>
      <c r="F417">
        <v>0</v>
      </c>
      <c r="G417" t="s">
        <v>498</v>
      </c>
      <c r="H417">
        <v>8</v>
      </c>
      <c r="I417" t="s">
        <v>712</v>
      </c>
      <c r="J417">
        <v>52</v>
      </c>
      <c r="K417" t="s">
        <v>714</v>
      </c>
      <c r="L417" s="26" t="s">
        <v>704</v>
      </c>
      <c r="M417" t="s">
        <v>705</v>
      </c>
      <c r="N417" t="s">
        <v>706</v>
      </c>
      <c r="O417" t="s">
        <v>570</v>
      </c>
      <c r="P417">
        <v>1955</v>
      </c>
      <c r="Q417" t="s">
        <v>419</v>
      </c>
      <c r="R417" s="44">
        <v>1577603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 s="44">
        <v>689099</v>
      </c>
      <c r="AE417" s="44">
        <v>689099</v>
      </c>
      <c r="AG417" s="49"/>
    </row>
    <row r="418" spans="1:33" x14ac:dyDescent="0.25">
      <c r="A418">
        <v>2022</v>
      </c>
      <c r="B418">
        <v>7117</v>
      </c>
      <c r="C418" t="s">
        <v>368</v>
      </c>
      <c r="D418">
        <v>11</v>
      </c>
      <c r="E418" t="s">
        <v>508</v>
      </c>
      <c r="F418">
        <v>0</v>
      </c>
      <c r="G418" t="s">
        <v>498</v>
      </c>
      <c r="H418">
        <v>8</v>
      </c>
      <c r="I418" t="s">
        <v>712</v>
      </c>
      <c r="J418">
        <v>53</v>
      </c>
      <c r="K418" t="s">
        <v>715</v>
      </c>
      <c r="L418" s="26" t="s">
        <v>704</v>
      </c>
      <c r="M418" t="s">
        <v>705</v>
      </c>
      <c r="N418" t="s">
        <v>706</v>
      </c>
      <c r="O418" t="s">
        <v>570</v>
      </c>
      <c r="P418">
        <v>1955</v>
      </c>
      <c r="Q418" t="s">
        <v>419</v>
      </c>
      <c r="R418" s="44">
        <v>873013</v>
      </c>
      <c r="S418">
        <v>0</v>
      </c>
      <c r="T418">
        <v>0</v>
      </c>
      <c r="U418">
        <v>0</v>
      </c>
      <c r="V418" s="44">
        <v>171844</v>
      </c>
      <c r="W418">
        <v>0</v>
      </c>
      <c r="X418">
        <v>0</v>
      </c>
      <c r="Y418">
        <v>0</v>
      </c>
      <c r="Z418">
        <v>0</v>
      </c>
      <c r="AA418">
        <v>0</v>
      </c>
      <c r="AB418" s="44">
        <v>222377</v>
      </c>
      <c r="AC418">
        <v>0</v>
      </c>
      <c r="AD418" s="44">
        <v>465001</v>
      </c>
      <c r="AE418" s="44">
        <v>859222</v>
      </c>
      <c r="AG418" s="49"/>
    </row>
    <row r="419" spans="1:33" x14ac:dyDescent="0.25">
      <c r="A419">
        <v>2022</v>
      </c>
      <c r="B419">
        <v>7117</v>
      </c>
      <c r="C419" t="s">
        <v>368</v>
      </c>
      <c r="D419">
        <v>11</v>
      </c>
      <c r="E419" t="s">
        <v>508</v>
      </c>
      <c r="F419">
        <v>0</v>
      </c>
      <c r="G419" t="s">
        <v>498</v>
      </c>
      <c r="H419">
        <v>8</v>
      </c>
      <c r="I419" t="s">
        <v>712</v>
      </c>
      <c r="J419">
        <v>54</v>
      </c>
      <c r="K419" t="s">
        <v>716</v>
      </c>
      <c r="L419" s="26" t="s">
        <v>704</v>
      </c>
      <c r="M419" t="s">
        <v>705</v>
      </c>
      <c r="N419" t="s">
        <v>706</v>
      </c>
      <c r="O419" t="s">
        <v>570</v>
      </c>
      <c r="P419">
        <v>9998</v>
      </c>
      <c r="Q419" t="s">
        <v>446</v>
      </c>
      <c r="R419" s="44">
        <v>747722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G419" s="49"/>
    </row>
    <row r="420" spans="1:33" x14ac:dyDescent="0.25">
      <c r="A420">
        <v>2022</v>
      </c>
      <c r="B420">
        <v>7117</v>
      </c>
      <c r="C420" t="s">
        <v>368</v>
      </c>
      <c r="D420">
        <v>11</v>
      </c>
      <c r="E420" t="s">
        <v>508</v>
      </c>
      <c r="F420">
        <v>0</v>
      </c>
      <c r="G420" t="s">
        <v>498</v>
      </c>
      <c r="H420">
        <v>8</v>
      </c>
      <c r="I420" t="s">
        <v>712</v>
      </c>
      <c r="J420">
        <v>55</v>
      </c>
      <c r="K420" t="s">
        <v>717</v>
      </c>
      <c r="L420" s="26" t="s">
        <v>704</v>
      </c>
      <c r="M420" t="s">
        <v>705</v>
      </c>
      <c r="N420" t="s">
        <v>706</v>
      </c>
      <c r="O420" t="s">
        <v>570</v>
      </c>
      <c r="P420">
        <v>9998</v>
      </c>
      <c r="Q420" t="s">
        <v>446</v>
      </c>
      <c r="R420" s="44">
        <v>2208526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 s="44">
        <v>813659</v>
      </c>
      <c r="AD420">
        <v>0</v>
      </c>
      <c r="AE420" s="44">
        <v>813659</v>
      </c>
      <c r="AG420" s="49"/>
    </row>
    <row r="421" spans="1:33" x14ac:dyDescent="0.25">
      <c r="A421">
        <v>2022</v>
      </c>
      <c r="B421">
        <v>7117</v>
      </c>
      <c r="C421" t="s">
        <v>368</v>
      </c>
      <c r="D421">
        <v>11</v>
      </c>
      <c r="E421" t="s">
        <v>508</v>
      </c>
      <c r="F421">
        <v>0</v>
      </c>
      <c r="G421" t="s">
        <v>498</v>
      </c>
      <c r="H421">
        <v>8</v>
      </c>
      <c r="I421" t="s">
        <v>712</v>
      </c>
      <c r="J421">
        <v>56</v>
      </c>
      <c r="K421" t="s">
        <v>718</v>
      </c>
      <c r="L421" s="26" t="s">
        <v>704</v>
      </c>
      <c r="M421" t="s">
        <v>705</v>
      </c>
      <c r="N421" t="s">
        <v>706</v>
      </c>
      <c r="O421" t="s">
        <v>570</v>
      </c>
      <c r="P421">
        <v>9998</v>
      </c>
      <c r="Q421" t="s">
        <v>446</v>
      </c>
      <c r="R421" s="44">
        <v>367658</v>
      </c>
      <c r="S421">
        <v>0</v>
      </c>
      <c r="T421">
        <v>0</v>
      </c>
      <c r="U421">
        <v>0</v>
      </c>
      <c r="V421" s="44">
        <v>72951</v>
      </c>
      <c r="W421">
        <v>0</v>
      </c>
      <c r="X421" s="44">
        <v>120698</v>
      </c>
      <c r="Y421" s="44">
        <v>171105</v>
      </c>
      <c r="Z421">
        <v>0</v>
      </c>
      <c r="AA421">
        <v>0</v>
      </c>
      <c r="AB421">
        <v>0</v>
      </c>
      <c r="AC421">
        <v>0</v>
      </c>
      <c r="AD421">
        <v>0</v>
      </c>
      <c r="AE421" s="44">
        <v>364754</v>
      </c>
      <c r="AG421" s="49"/>
    </row>
    <row r="422" spans="1:33" x14ac:dyDescent="0.25">
      <c r="A422">
        <v>2022</v>
      </c>
      <c r="B422">
        <v>7117</v>
      </c>
      <c r="C422" t="s">
        <v>368</v>
      </c>
      <c r="D422">
        <v>11</v>
      </c>
      <c r="E422" t="s">
        <v>508</v>
      </c>
      <c r="F422">
        <v>0</v>
      </c>
      <c r="G422" t="s">
        <v>498</v>
      </c>
      <c r="H422">
        <v>13</v>
      </c>
      <c r="I422" t="s">
        <v>719</v>
      </c>
      <c r="J422">
        <v>51</v>
      </c>
      <c r="K422" t="s">
        <v>720</v>
      </c>
      <c r="L422" s="26" t="s">
        <v>704</v>
      </c>
      <c r="M422" t="s">
        <v>705</v>
      </c>
      <c r="N422" t="s">
        <v>706</v>
      </c>
      <c r="O422" t="s">
        <v>570</v>
      </c>
      <c r="P422">
        <v>9996</v>
      </c>
      <c r="Q422" t="s">
        <v>373</v>
      </c>
      <c r="R422" s="44">
        <v>3000000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 s="44">
        <v>498429</v>
      </c>
      <c r="AE422" s="44">
        <v>498429</v>
      </c>
      <c r="AG422" s="49"/>
    </row>
    <row r="423" spans="1:33" x14ac:dyDescent="0.25">
      <c r="A423">
        <v>2022</v>
      </c>
      <c r="B423">
        <v>7117</v>
      </c>
      <c r="C423" t="s">
        <v>368</v>
      </c>
      <c r="D423">
        <v>11</v>
      </c>
      <c r="E423" t="s">
        <v>508</v>
      </c>
      <c r="F423">
        <v>0</v>
      </c>
      <c r="G423" t="s">
        <v>498</v>
      </c>
      <c r="H423">
        <v>14</v>
      </c>
      <c r="I423" t="s">
        <v>721</v>
      </c>
      <c r="J423">
        <v>51</v>
      </c>
      <c r="K423" t="s">
        <v>722</v>
      </c>
      <c r="L423" s="26" t="s">
        <v>704</v>
      </c>
      <c r="M423" t="s">
        <v>705</v>
      </c>
      <c r="N423" t="s">
        <v>706</v>
      </c>
      <c r="O423" t="s">
        <v>570</v>
      </c>
      <c r="P423">
        <v>9998</v>
      </c>
      <c r="Q423" t="s">
        <v>446</v>
      </c>
      <c r="R423" s="44">
        <v>353062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 s="44">
        <v>353062</v>
      </c>
      <c r="AA423">
        <v>0</v>
      </c>
      <c r="AB423">
        <v>0</v>
      </c>
      <c r="AC423">
        <v>0</v>
      </c>
      <c r="AD423">
        <v>0</v>
      </c>
      <c r="AE423" s="44">
        <v>353062</v>
      </c>
      <c r="AG423" s="49"/>
    </row>
    <row r="424" spans="1:33" x14ac:dyDescent="0.25">
      <c r="A424">
        <v>2022</v>
      </c>
      <c r="B424">
        <v>7117</v>
      </c>
      <c r="C424" t="s">
        <v>368</v>
      </c>
      <c r="D424">
        <v>11</v>
      </c>
      <c r="E424" t="s">
        <v>508</v>
      </c>
      <c r="F424">
        <v>0</v>
      </c>
      <c r="G424" t="s">
        <v>498</v>
      </c>
      <c r="H424">
        <v>14</v>
      </c>
      <c r="I424" t="s">
        <v>721</v>
      </c>
      <c r="J424">
        <v>52</v>
      </c>
      <c r="K424" t="s">
        <v>723</v>
      </c>
      <c r="L424" s="26" t="s">
        <v>704</v>
      </c>
      <c r="M424" t="s">
        <v>705</v>
      </c>
      <c r="N424" t="s">
        <v>706</v>
      </c>
      <c r="O424" t="s">
        <v>570</v>
      </c>
      <c r="P424">
        <v>9998</v>
      </c>
      <c r="Q424" t="s">
        <v>446</v>
      </c>
      <c r="R424" s="44">
        <v>398651</v>
      </c>
      <c r="S424">
        <v>0</v>
      </c>
      <c r="T424" s="44">
        <v>398651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 s="44">
        <v>398651</v>
      </c>
      <c r="AG424" s="49"/>
    </row>
    <row r="425" spans="1:33" x14ac:dyDescent="0.25">
      <c r="A425">
        <v>2022</v>
      </c>
      <c r="B425">
        <v>7117</v>
      </c>
      <c r="C425" t="s">
        <v>368</v>
      </c>
      <c r="D425">
        <v>11</v>
      </c>
      <c r="E425" t="s">
        <v>508</v>
      </c>
      <c r="F425">
        <v>0</v>
      </c>
      <c r="G425" t="s">
        <v>498</v>
      </c>
      <c r="H425">
        <v>17</v>
      </c>
      <c r="I425" t="s">
        <v>724</v>
      </c>
      <c r="J425">
        <v>51</v>
      </c>
      <c r="K425" t="s">
        <v>725</v>
      </c>
      <c r="L425" s="26" t="s">
        <v>726</v>
      </c>
      <c r="M425" t="s">
        <v>727</v>
      </c>
      <c r="N425" t="s">
        <v>706</v>
      </c>
      <c r="O425" t="s">
        <v>570</v>
      </c>
      <c r="P425">
        <v>1955</v>
      </c>
      <c r="Q425" t="s">
        <v>419</v>
      </c>
      <c r="R425" s="44">
        <v>23650376</v>
      </c>
      <c r="S425">
        <v>0</v>
      </c>
      <c r="T425">
        <v>0</v>
      </c>
      <c r="U425">
        <v>0</v>
      </c>
      <c r="V425">
        <v>0</v>
      </c>
      <c r="W425">
        <v>0</v>
      </c>
      <c r="X425" s="44">
        <v>2651083</v>
      </c>
      <c r="Y425">
        <v>0</v>
      </c>
      <c r="Z425">
        <v>0</v>
      </c>
      <c r="AA425">
        <v>0</v>
      </c>
      <c r="AB425">
        <v>0</v>
      </c>
      <c r="AC425">
        <v>0</v>
      </c>
      <c r="AD425" s="44">
        <v>7655738</v>
      </c>
      <c r="AE425" s="44">
        <v>10306821</v>
      </c>
      <c r="AG425" s="49"/>
    </row>
    <row r="426" spans="1:33" x14ac:dyDescent="0.25">
      <c r="A426">
        <v>2022</v>
      </c>
      <c r="B426">
        <v>7117</v>
      </c>
      <c r="C426" t="s">
        <v>368</v>
      </c>
      <c r="D426">
        <v>11</v>
      </c>
      <c r="E426" t="s">
        <v>508</v>
      </c>
      <c r="F426">
        <v>0</v>
      </c>
      <c r="G426" t="s">
        <v>498</v>
      </c>
      <c r="H426">
        <v>17</v>
      </c>
      <c r="I426" t="s">
        <v>724</v>
      </c>
      <c r="J426">
        <v>51</v>
      </c>
      <c r="K426" t="s">
        <v>725</v>
      </c>
      <c r="L426" s="26" t="s">
        <v>726</v>
      </c>
      <c r="M426" t="s">
        <v>727</v>
      </c>
      <c r="N426" t="s">
        <v>706</v>
      </c>
      <c r="O426" t="s">
        <v>570</v>
      </c>
      <c r="P426">
        <v>9998</v>
      </c>
      <c r="Q426" t="s">
        <v>446</v>
      </c>
      <c r="R426" s="44">
        <v>9138834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G426" s="49"/>
    </row>
    <row r="427" spans="1:33" x14ac:dyDescent="0.25">
      <c r="A427">
        <v>2022</v>
      </c>
      <c r="B427">
        <v>7117</v>
      </c>
      <c r="C427" t="s">
        <v>368</v>
      </c>
      <c r="D427">
        <v>11</v>
      </c>
      <c r="E427" t="s">
        <v>508</v>
      </c>
      <c r="F427">
        <v>0</v>
      </c>
      <c r="G427" t="s">
        <v>498</v>
      </c>
      <c r="H427">
        <v>17</v>
      </c>
      <c r="I427" t="s">
        <v>724</v>
      </c>
      <c r="J427">
        <v>52</v>
      </c>
      <c r="K427" t="s">
        <v>728</v>
      </c>
      <c r="L427" s="26" t="s">
        <v>726</v>
      </c>
      <c r="M427" t="s">
        <v>727</v>
      </c>
      <c r="N427" t="s">
        <v>706</v>
      </c>
      <c r="O427" t="s">
        <v>570</v>
      </c>
      <c r="P427">
        <v>9998</v>
      </c>
      <c r="Q427" t="s">
        <v>446</v>
      </c>
      <c r="R427" s="44">
        <v>25450625</v>
      </c>
      <c r="S427">
        <v>0</v>
      </c>
      <c r="T427" s="44">
        <v>15302623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 s="44">
        <v>15302623</v>
      </c>
      <c r="AG427" s="49"/>
    </row>
    <row r="428" spans="1:33" x14ac:dyDescent="0.25">
      <c r="A428">
        <v>2022</v>
      </c>
      <c r="B428">
        <v>7117</v>
      </c>
      <c r="C428" t="s">
        <v>368</v>
      </c>
      <c r="D428">
        <v>11</v>
      </c>
      <c r="E428" t="s">
        <v>508</v>
      </c>
      <c r="F428">
        <v>0</v>
      </c>
      <c r="G428" t="s">
        <v>498</v>
      </c>
      <c r="H428">
        <v>21</v>
      </c>
      <c r="I428" t="s">
        <v>729</v>
      </c>
      <c r="J428">
        <v>51</v>
      </c>
      <c r="K428" t="s">
        <v>730</v>
      </c>
      <c r="L428" s="26" t="s">
        <v>731</v>
      </c>
      <c r="M428" t="s">
        <v>732</v>
      </c>
      <c r="N428" t="s">
        <v>706</v>
      </c>
      <c r="O428" t="s">
        <v>570</v>
      </c>
      <c r="P428">
        <v>1955</v>
      </c>
      <c r="Q428" t="s">
        <v>419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G428" s="49"/>
    </row>
    <row r="429" spans="1:33" x14ac:dyDescent="0.25">
      <c r="A429">
        <v>2022</v>
      </c>
      <c r="B429">
        <v>7117</v>
      </c>
      <c r="C429" t="s">
        <v>368</v>
      </c>
      <c r="D429">
        <v>11</v>
      </c>
      <c r="E429" t="s">
        <v>508</v>
      </c>
      <c r="F429">
        <v>0</v>
      </c>
      <c r="G429" t="s">
        <v>498</v>
      </c>
      <c r="H429">
        <v>21</v>
      </c>
      <c r="I429" t="s">
        <v>729</v>
      </c>
      <c r="J429">
        <v>52</v>
      </c>
      <c r="K429" t="s">
        <v>733</v>
      </c>
      <c r="L429" s="26" t="s">
        <v>731</v>
      </c>
      <c r="M429" t="s">
        <v>732</v>
      </c>
      <c r="N429" t="s">
        <v>706</v>
      </c>
      <c r="O429" t="s">
        <v>570</v>
      </c>
      <c r="P429">
        <v>1955</v>
      </c>
      <c r="Q429" t="s">
        <v>419</v>
      </c>
      <c r="R429" s="44">
        <v>52539</v>
      </c>
      <c r="S429">
        <v>0</v>
      </c>
      <c r="T429">
        <v>0</v>
      </c>
      <c r="U429">
        <v>0</v>
      </c>
      <c r="V429" s="44">
        <v>9242</v>
      </c>
      <c r="W429">
        <v>0</v>
      </c>
      <c r="X429" s="44">
        <v>36967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 s="44">
        <v>46209</v>
      </c>
      <c r="AG429" s="49"/>
    </row>
    <row r="430" spans="1:33" x14ac:dyDescent="0.25">
      <c r="A430">
        <v>2022</v>
      </c>
      <c r="B430">
        <v>7117</v>
      </c>
      <c r="C430" t="s">
        <v>368</v>
      </c>
      <c r="D430">
        <v>11</v>
      </c>
      <c r="E430" t="s">
        <v>508</v>
      </c>
      <c r="F430">
        <v>0</v>
      </c>
      <c r="G430" t="s">
        <v>498</v>
      </c>
      <c r="H430">
        <v>21</v>
      </c>
      <c r="I430" t="s">
        <v>729</v>
      </c>
      <c r="J430">
        <v>53</v>
      </c>
      <c r="K430" t="s">
        <v>734</v>
      </c>
      <c r="L430" s="26" t="s">
        <v>731</v>
      </c>
      <c r="M430" t="s">
        <v>732</v>
      </c>
      <c r="N430" t="s">
        <v>706</v>
      </c>
      <c r="O430" t="s">
        <v>570</v>
      </c>
      <c r="P430">
        <v>1955</v>
      </c>
      <c r="Q430" t="s">
        <v>419</v>
      </c>
      <c r="R430" s="44">
        <v>804056</v>
      </c>
      <c r="S430">
        <v>0</v>
      </c>
      <c r="T430">
        <v>0</v>
      </c>
      <c r="U430">
        <v>0</v>
      </c>
      <c r="V430">
        <v>0</v>
      </c>
      <c r="W430">
        <v>0</v>
      </c>
      <c r="X430" s="44">
        <v>144484</v>
      </c>
      <c r="Y430">
        <v>0</v>
      </c>
      <c r="Z430">
        <v>0</v>
      </c>
      <c r="AA430">
        <v>0</v>
      </c>
      <c r="AB430">
        <v>0</v>
      </c>
      <c r="AC430">
        <v>0</v>
      </c>
      <c r="AD430" s="44">
        <v>577934</v>
      </c>
      <c r="AE430" s="44">
        <v>722418</v>
      </c>
      <c r="AG430" s="49"/>
    </row>
    <row r="431" spans="1:33" x14ac:dyDescent="0.25">
      <c r="A431">
        <v>2022</v>
      </c>
      <c r="B431">
        <v>7117</v>
      </c>
      <c r="C431" t="s">
        <v>368</v>
      </c>
      <c r="D431">
        <v>11</v>
      </c>
      <c r="E431" t="s">
        <v>508</v>
      </c>
      <c r="F431">
        <v>0</v>
      </c>
      <c r="G431" t="s">
        <v>498</v>
      </c>
      <c r="H431">
        <v>21</v>
      </c>
      <c r="I431" t="s">
        <v>729</v>
      </c>
      <c r="J431">
        <v>54</v>
      </c>
      <c r="K431" t="s">
        <v>735</v>
      </c>
      <c r="L431" s="26" t="s">
        <v>731</v>
      </c>
      <c r="M431" t="s">
        <v>732</v>
      </c>
      <c r="N431" t="s">
        <v>706</v>
      </c>
      <c r="O431" t="s">
        <v>570</v>
      </c>
      <c r="P431">
        <v>1955</v>
      </c>
      <c r="Q431" t="s">
        <v>419</v>
      </c>
      <c r="R431" s="44">
        <v>500000</v>
      </c>
      <c r="S431">
        <v>0</v>
      </c>
      <c r="T431">
        <v>0</v>
      </c>
      <c r="U431">
        <v>0</v>
      </c>
      <c r="V431" s="44">
        <v>99006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 s="44">
        <v>99006</v>
      </c>
      <c r="AG431" s="49"/>
    </row>
    <row r="432" spans="1:33" x14ac:dyDescent="0.25">
      <c r="A432">
        <v>2022</v>
      </c>
      <c r="B432">
        <v>7117</v>
      </c>
      <c r="C432" t="s">
        <v>368</v>
      </c>
      <c r="D432">
        <v>11</v>
      </c>
      <c r="E432" t="s">
        <v>508</v>
      </c>
      <c r="F432">
        <v>0</v>
      </c>
      <c r="G432" t="s">
        <v>498</v>
      </c>
      <c r="H432">
        <v>21</v>
      </c>
      <c r="I432" t="s">
        <v>729</v>
      </c>
      <c r="J432">
        <v>55</v>
      </c>
      <c r="K432" t="s">
        <v>736</v>
      </c>
      <c r="L432" s="26" t="s">
        <v>731</v>
      </c>
      <c r="M432" t="s">
        <v>732</v>
      </c>
      <c r="N432" t="s">
        <v>706</v>
      </c>
      <c r="O432" t="s">
        <v>570</v>
      </c>
      <c r="P432">
        <v>1955</v>
      </c>
      <c r="Q432" t="s">
        <v>419</v>
      </c>
      <c r="R432" s="44">
        <v>1062337</v>
      </c>
      <c r="S432">
        <v>0</v>
      </c>
      <c r="T432">
        <v>0</v>
      </c>
      <c r="U432">
        <v>0</v>
      </c>
      <c r="V432">
        <v>0</v>
      </c>
      <c r="W432">
        <v>0</v>
      </c>
      <c r="X432" s="44">
        <v>195967</v>
      </c>
      <c r="Y432">
        <v>0</v>
      </c>
      <c r="Z432">
        <v>0</v>
      </c>
      <c r="AA432">
        <v>0</v>
      </c>
      <c r="AB432">
        <v>0</v>
      </c>
      <c r="AC432">
        <v>0</v>
      </c>
      <c r="AD432" s="44">
        <v>783869</v>
      </c>
      <c r="AE432" s="44">
        <v>979836</v>
      </c>
      <c r="AG432" s="49"/>
    </row>
    <row r="433" spans="1:33" x14ac:dyDescent="0.25">
      <c r="A433">
        <v>2022</v>
      </c>
      <c r="B433">
        <v>7117</v>
      </c>
      <c r="C433" t="s">
        <v>368</v>
      </c>
      <c r="D433">
        <v>11</v>
      </c>
      <c r="E433" t="s">
        <v>508</v>
      </c>
      <c r="F433">
        <v>0</v>
      </c>
      <c r="G433" t="s">
        <v>498</v>
      </c>
      <c r="H433">
        <v>21</v>
      </c>
      <c r="I433" t="s">
        <v>729</v>
      </c>
      <c r="J433">
        <v>56</v>
      </c>
      <c r="K433" t="s">
        <v>737</v>
      </c>
      <c r="L433" s="26" t="s">
        <v>731</v>
      </c>
      <c r="M433" t="s">
        <v>732</v>
      </c>
      <c r="N433" t="s">
        <v>706</v>
      </c>
      <c r="O433" t="s">
        <v>570</v>
      </c>
      <c r="P433">
        <v>1955</v>
      </c>
      <c r="Q433" t="s">
        <v>419</v>
      </c>
      <c r="R433" s="44">
        <v>864561</v>
      </c>
      <c r="S433">
        <v>0</v>
      </c>
      <c r="T433">
        <v>0</v>
      </c>
      <c r="U433">
        <v>0</v>
      </c>
      <c r="V433">
        <v>0</v>
      </c>
      <c r="W433">
        <v>0</v>
      </c>
      <c r="X433" s="44">
        <v>122888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 s="44">
        <v>122888</v>
      </c>
      <c r="AG433" s="49"/>
    </row>
    <row r="434" spans="1:33" x14ac:dyDescent="0.25">
      <c r="A434">
        <v>2022</v>
      </c>
      <c r="B434">
        <v>7117</v>
      </c>
      <c r="C434" t="s">
        <v>368</v>
      </c>
      <c r="D434">
        <v>11</v>
      </c>
      <c r="E434" t="s">
        <v>508</v>
      </c>
      <c r="F434">
        <v>0</v>
      </c>
      <c r="G434" t="s">
        <v>498</v>
      </c>
      <c r="H434">
        <v>21</v>
      </c>
      <c r="I434" t="s">
        <v>729</v>
      </c>
      <c r="J434">
        <v>57</v>
      </c>
      <c r="K434" t="s">
        <v>738</v>
      </c>
      <c r="L434" s="26" t="s">
        <v>731</v>
      </c>
      <c r="M434" t="s">
        <v>732</v>
      </c>
      <c r="N434" t="s">
        <v>706</v>
      </c>
      <c r="O434" t="s">
        <v>570</v>
      </c>
      <c r="P434">
        <v>1955</v>
      </c>
      <c r="Q434" t="s">
        <v>419</v>
      </c>
      <c r="R434" s="44">
        <v>1172760</v>
      </c>
      <c r="S434">
        <v>0</v>
      </c>
      <c r="T434">
        <v>0</v>
      </c>
      <c r="U434">
        <v>0</v>
      </c>
      <c r="V434">
        <v>0</v>
      </c>
      <c r="W434">
        <v>0</v>
      </c>
      <c r="X434" s="44">
        <v>213495</v>
      </c>
      <c r="Y434">
        <v>0</v>
      </c>
      <c r="Z434">
        <v>0</v>
      </c>
      <c r="AA434">
        <v>0</v>
      </c>
      <c r="AB434">
        <v>0</v>
      </c>
      <c r="AC434">
        <v>0</v>
      </c>
      <c r="AD434" s="44">
        <v>853981</v>
      </c>
      <c r="AE434" s="44">
        <v>1067476</v>
      </c>
      <c r="AG434" s="49"/>
    </row>
    <row r="435" spans="1:33" x14ac:dyDescent="0.25">
      <c r="A435">
        <v>2022</v>
      </c>
      <c r="B435">
        <v>7117</v>
      </c>
      <c r="C435" t="s">
        <v>368</v>
      </c>
      <c r="D435">
        <v>11</v>
      </c>
      <c r="E435" t="s">
        <v>508</v>
      </c>
      <c r="F435">
        <v>0</v>
      </c>
      <c r="G435" t="s">
        <v>498</v>
      </c>
      <c r="H435">
        <v>21</v>
      </c>
      <c r="I435" t="s">
        <v>729</v>
      </c>
      <c r="J435">
        <v>58</v>
      </c>
      <c r="K435" t="s">
        <v>739</v>
      </c>
      <c r="L435" s="26" t="s">
        <v>731</v>
      </c>
      <c r="M435" t="s">
        <v>732</v>
      </c>
      <c r="N435" t="s">
        <v>706</v>
      </c>
      <c r="O435" t="s">
        <v>570</v>
      </c>
      <c r="P435">
        <v>1955</v>
      </c>
      <c r="Q435" t="s">
        <v>419</v>
      </c>
      <c r="R435" s="44">
        <v>1211461</v>
      </c>
      <c r="S435">
        <v>0</v>
      </c>
      <c r="T435">
        <v>0</v>
      </c>
      <c r="U435">
        <v>0</v>
      </c>
      <c r="V435">
        <v>0</v>
      </c>
      <c r="W435">
        <v>0</v>
      </c>
      <c r="X435" s="44">
        <v>224589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 s="44">
        <v>224589</v>
      </c>
      <c r="AG435" s="49"/>
    </row>
    <row r="436" spans="1:33" x14ac:dyDescent="0.25">
      <c r="A436">
        <v>2022</v>
      </c>
      <c r="B436">
        <v>7117</v>
      </c>
      <c r="C436" t="s">
        <v>368</v>
      </c>
      <c r="D436">
        <v>11</v>
      </c>
      <c r="E436" t="s">
        <v>508</v>
      </c>
      <c r="F436">
        <v>0</v>
      </c>
      <c r="G436" t="s">
        <v>498</v>
      </c>
      <c r="H436">
        <v>21</v>
      </c>
      <c r="I436" t="s">
        <v>729</v>
      </c>
      <c r="J436">
        <v>59</v>
      </c>
      <c r="K436" t="s">
        <v>740</v>
      </c>
      <c r="L436" s="26" t="s">
        <v>731</v>
      </c>
      <c r="M436" t="s">
        <v>732</v>
      </c>
      <c r="N436" t="s">
        <v>706</v>
      </c>
      <c r="O436" t="s">
        <v>570</v>
      </c>
      <c r="P436">
        <v>9998</v>
      </c>
      <c r="Q436" t="s">
        <v>446</v>
      </c>
      <c r="R436" s="44">
        <v>807034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 s="44">
        <v>807034</v>
      </c>
      <c r="AC436">
        <v>0</v>
      </c>
      <c r="AD436">
        <v>0</v>
      </c>
      <c r="AE436" s="44">
        <v>807034</v>
      </c>
      <c r="AG436" s="49"/>
    </row>
    <row r="437" spans="1:33" x14ac:dyDescent="0.25">
      <c r="A437">
        <v>2022</v>
      </c>
      <c r="B437">
        <v>7117</v>
      </c>
      <c r="C437" t="s">
        <v>368</v>
      </c>
      <c r="D437">
        <v>11</v>
      </c>
      <c r="E437" t="s">
        <v>508</v>
      </c>
      <c r="F437">
        <v>0</v>
      </c>
      <c r="G437" t="s">
        <v>498</v>
      </c>
      <c r="H437">
        <v>21</v>
      </c>
      <c r="I437" t="s">
        <v>729</v>
      </c>
      <c r="J437">
        <v>60</v>
      </c>
      <c r="K437" t="s">
        <v>741</v>
      </c>
      <c r="L437" s="26" t="s">
        <v>731</v>
      </c>
      <c r="M437" t="s">
        <v>732</v>
      </c>
      <c r="N437" t="s">
        <v>706</v>
      </c>
      <c r="O437" t="s">
        <v>570</v>
      </c>
      <c r="P437">
        <v>9998</v>
      </c>
      <c r="Q437" t="s">
        <v>446</v>
      </c>
      <c r="R437" s="44">
        <v>277809.69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G437" s="49"/>
    </row>
    <row r="438" spans="1:33" x14ac:dyDescent="0.25">
      <c r="A438">
        <v>2022</v>
      </c>
      <c r="B438">
        <v>7117</v>
      </c>
      <c r="C438" t="s">
        <v>368</v>
      </c>
      <c r="D438">
        <v>11</v>
      </c>
      <c r="E438" t="s">
        <v>508</v>
      </c>
      <c r="F438">
        <v>0</v>
      </c>
      <c r="G438" t="s">
        <v>498</v>
      </c>
      <c r="H438">
        <v>21</v>
      </c>
      <c r="I438" t="s">
        <v>729</v>
      </c>
      <c r="J438">
        <v>61</v>
      </c>
      <c r="K438" t="s">
        <v>730</v>
      </c>
      <c r="L438" s="26" t="s">
        <v>731</v>
      </c>
      <c r="M438" t="s">
        <v>732</v>
      </c>
      <c r="N438" t="s">
        <v>706</v>
      </c>
      <c r="O438" t="s">
        <v>570</v>
      </c>
      <c r="P438">
        <v>9998</v>
      </c>
      <c r="Q438" t="s">
        <v>446</v>
      </c>
      <c r="R438" s="44">
        <v>8176083</v>
      </c>
      <c r="S438">
        <v>0</v>
      </c>
      <c r="T438" s="44">
        <v>3266630</v>
      </c>
      <c r="U438">
        <v>0</v>
      </c>
      <c r="V438">
        <v>0</v>
      </c>
      <c r="W438" s="44">
        <v>4909453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 s="44">
        <v>8176083</v>
      </c>
      <c r="AG438" s="49"/>
    </row>
    <row r="439" spans="1:33" x14ac:dyDescent="0.25">
      <c r="A439">
        <v>2022</v>
      </c>
      <c r="B439">
        <v>7117</v>
      </c>
      <c r="C439" t="s">
        <v>368</v>
      </c>
      <c r="D439">
        <v>11</v>
      </c>
      <c r="E439" t="s">
        <v>508</v>
      </c>
      <c r="F439">
        <v>0</v>
      </c>
      <c r="G439" t="s">
        <v>498</v>
      </c>
      <c r="H439">
        <v>21</v>
      </c>
      <c r="I439" t="s">
        <v>729</v>
      </c>
      <c r="J439">
        <v>62</v>
      </c>
      <c r="K439" t="s">
        <v>742</v>
      </c>
      <c r="L439" s="26" t="s">
        <v>731</v>
      </c>
      <c r="M439" t="s">
        <v>732</v>
      </c>
      <c r="N439" t="s">
        <v>706</v>
      </c>
      <c r="O439" t="s">
        <v>570</v>
      </c>
      <c r="P439">
        <v>9996</v>
      </c>
      <c r="Q439" t="s">
        <v>373</v>
      </c>
      <c r="R439" s="44">
        <v>82225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 s="44">
        <v>82225</v>
      </c>
      <c r="AE439" s="44">
        <v>82225</v>
      </c>
      <c r="AG439" s="49"/>
    </row>
    <row r="440" spans="1:33" x14ac:dyDescent="0.25">
      <c r="A440">
        <v>2022</v>
      </c>
      <c r="B440">
        <v>7117</v>
      </c>
      <c r="C440" t="s">
        <v>368</v>
      </c>
      <c r="D440">
        <v>11</v>
      </c>
      <c r="E440" t="s">
        <v>508</v>
      </c>
      <c r="F440">
        <v>0</v>
      </c>
      <c r="G440" t="s">
        <v>498</v>
      </c>
      <c r="H440">
        <v>21</v>
      </c>
      <c r="I440" t="s">
        <v>729</v>
      </c>
      <c r="J440">
        <v>62</v>
      </c>
      <c r="K440" t="s">
        <v>742</v>
      </c>
      <c r="L440" s="26" t="s">
        <v>731</v>
      </c>
      <c r="M440" t="s">
        <v>732</v>
      </c>
      <c r="N440" t="s">
        <v>706</v>
      </c>
      <c r="O440" t="s">
        <v>570</v>
      </c>
      <c r="P440">
        <v>9998</v>
      </c>
      <c r="Q440" t="s">
        <v>446</v>
      </c>
      <c r="R440" s="44">
        <v>2254.6799999999998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 s="44">
        <v>2254.4</v>
      </c>
      <c r="AE440" s="44">
        <v>2254.4</v>
      </c>
      <c r="AG440" s="49"/>
    </row>
    <row r="441" spans="1:33" x14ac:dyDescent="0.25">
      <c r="A441">
        <v>2022</v>
      </c>
      <c r="B441">
        <v>7117</v>
      </c>
      <c r="C441" t="s">
        <v>368</v>
      </c>
      <c r="D441">
        <v>11</v>
      </c>
      <c r="E441" t="s">
        <v>508</v>
      </c>
      <c r="F441">
        <v>0</v>
      </c>
      <c r="G441" t="s">
        <v>498</v>
      </c>
      <c r="H441">
        <v>22</v>
      </c>
      <c r="I441" t="s">
        <v>743</v>
      </c>
      <c r="J441">
        <v>51</v>
      </c>
      <c r="K441" t="s">
        <v>744</v>
      </c>
      <c r="L441" s="26" t="s">
        <v>731</v>
      </c>
      <c r="M441" t="s">
        <v>732</v>
      </c>
      <c r="N441" t="s">
        <v>706</v>
      </c>
      <c r="O441" t="s">
        <v>570</v>
      </c>
      <c r="P441">
        <v>1955</v>
      </c>
      <c r="Q441" t="s">
        <v>419</v>
      </c>
      <c r="R441" s="44">
        <v>441424</v>
      </c>
      <c r="S441">
        <v>0</v>
      </c>
      <c r="T441">
        <v>0</v>
      </c>
      <c r="U441">
        <v>0</v>
      </c>
      <c r="V441" s="44">
        <v>81340</v>
      </c>
      <c r="W441" s="44">
        <v>325362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 s="44">
        <v>406702</v>
      </c>
      <c r="AG441" s="49"/>
    </row>
    <row r="442" spans="1:33" x14ac:dyDescent="0.25">
      <c r="A442">
        <v>2022</v>
      </c>
      <c r="B442">
        <v>7117</v>
      </c>
      <c r="C442" t="s">
        <v>368</v>
      </c>
      <c r="D442">
        <v>11</v>
      </c>
      <c r="E442" t="s">
        <v>508</v>
      </c>
      <c r="F442">
        <v>0</v>
      </c>
      <c r="G442" t="s">
        <v>498</v>
      </c>
      <c r="H442">
        <v>24</v>
      </c>
      <c r="I442" t="s">
        <v>745</v>
      </c>
      <c r="J442">
        <v>51</v>
      </c>
      <c r="K442" t="s">
        <v>746</v>
      </c>
      <c r="L442" s="26" t="s">
        <v>731</v>
      </c>
      <c r="M442" t="s">
        <v>732</v>
      </c>
      <c r="N442" t="s">
        <v>706</v>
      </c>
      <c r="O442" t="s">
        <v>570</v>
      </c>
      <c r="P442">
        <v>9998</v>
      </c>
      <c r="Q442" t="s">
        <v>446</v>
      </c>
      <c r="R442" s="44">
        <v>2705985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G442" s="49"/>
    </row>
    <row r="443" spans="1:33" x14ac:dyDescent="0.25">
      <c r="A443">
        <v>2022</v>
      </c>
      <c r="B443">
        <v>7117</v>
      </c>
      <c r="C443" t="s">
        <v>368</v>
      </c>
      <c r="D443">
        <v>11</v>
      </c>
      <c r="E443" t="s">
        <v>508</v>
      </c>
      <c r="F443">
        <v>0</v>
      </c>
      <c r="G443" t="s">
        <v>498</v>
      </c>
      <c r="H443">
        <v>1</v>
      </c>
      <c r="I443" t="s">
        <v>747</v>
      </c>
      <c r="J443">
        <v>51</v>
      </c>
      <c r="K443" t="s">
        <v>748</v>
      </c>
      <c r="L443" s="26" t="s">
        <v>749</v>
      </c>
      <c r="M443" t="s">
        <v>750</v>
      </c>
      <c r="N443" t="s">
        <v>706</v>
      </c>
      <c r="O443" t="s">
        <v>570</v>
      </c>
      <c r="P443">
        <v>1955</v>
      </c>
      <c r="Q443" t="s">
        <v>419</v>
      </c>
      <c r="R443" s="44">
        <v>696760</v>
      </c>
      <c r="S443">
        <v>0</v>
      </c>
      <c r="T443" s="44">
        <v>695391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 s="44">
        <v>1368.47</v>
      </c>
      <c r="AE443" s="44">
        <v>696759.47</v>
      </c>
      <c r="AG443" s="49"/>
    </row>
    <row r="444" spans="1:33" x14ac:dyDescent="0.25">
      <c r="A444">
        <v>2022</v>
      </c>
      <c r="B444">
        <v>7117</v>
      </c>
      <c r="C444" t="s">
        <v>368</v>
      </c>
      <c r="D444">
        <v>11</v>
      </c>
      <c r="E444" t="s">
        <v>508</v>
      </c>
      <c r="F444">
        <v>0</v>
      </c>
      <c r="G444" t="s">
        <v>498</v>
      </c>
      <c r="H444">
        <v>1</v>
      </c>
      <c r="I444" t="s">
        <v>747</v>
      </c>
      <c r="J444">
        <v>51</v>
      </c>
      <c r="K444" t="s">
        <v>748</v>
      </c>
      <c r="L444" s="26" t="s">
        <v>749</v>
      </c>
      <c r="M444" t="s">
        <v>750</v>
      </c>
      <c r="N444" t="s">
        <v>706</v>
      </c>
      <c r="O444" t="s">
        <v>570</v>
      </c>
      <c r="P444">
        <v>9996</v>
      </c>
      <c r="Q444" t="s">
        <v>373</v>
      </c>
      <c r="R444" s="44">
        <v>41796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 s="44">
        <v>41796</v>
      </c>
      <c r="AE444" s="44">
        <v>41796</v>
      </c>
      <c r="AG444" s="49"/>
    </row>
    <row r="445" spans="1:33" x14ac:dyDescent="0.25">
      <c r="A445">
        <v>2022</v>
      </c>
      <c r="B445">
        <v>7117</v>
      </c>
      <c r="C445" t="s">
        <v>368</v>
      </c>
      <c r="D445">
        <v>11</v>
      </c>
      <c r="E445" t="s">
        <v>508</v>
      </c>
      <c r="F445">
        <v>0</v>
      </c>
      <c r="G445" t="s">
        <v>498</v>
      </c>
      <c r="H445">
        <v>1</v>
      </c>
      <c r="I445" t="s">
        <v>747</v>
      </c>
      <c r="J445">
        <v>52</v>
      </c>
      <c r="K445" t="s">
        <v>751</v>
      </c>
      <c r="L445" s="26" t="s">
        <v>749</v>
      </c>
      <c r="M445" t="s">
        <v>750</v>
      </c>
      <c r="N445" t="s">
        <v>706</v>
      </c>
      <c r="O445" t="s">
        <v>570</v>
      </c>
      <c r="P445">
        <v>1955</v>
      </c>
      <c r="Q445" t="s">
        <v>419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G445" s="49"/>
    </row>
    <row r="446" spans="1:33" x14ac:dyDescent="0.25">
      <c r="A446">
        <v>2022</v>
      </c>
      <c r="B446">
        <v>7117</v>
      </c>
      <c r="C446" t="s">
        <v>368</v>
      </c>
      <c r="D446">
        <v>11</v>
      </c>
      <c r="E446" t="s">
        <v>508</v>
      </c>
      <c r="F446">
        <v>0</v>
      </c>
      <c r="G446" t="s">
        <v>498</v>
      </c>
      <c r="H446">
        <v>1</v>
      </c>
      <c r="I446" t="s">
        <v>747</v>
      </c>
      <c r="J446">
        <v>53</v>
      </c>
      <c r="K446" t="s">
        <v>752</v>
      </c>
      <c r="L446" s="26" t="s">
        <v>749</v>
      </c>
      <c r="M446" t="s">
        <v>750</v>
      </c>
      <c r="N446" t="s">
        <v>706</v>
      </c>
      <c r="O446" t="s">
        <v>570</v>
      </c>
      <c r="P446">
        <v>1955</v>
      </c>
      <c r="Q446" t="s">
        <v>419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G446" s="49"/>
    </row>
    <row r="447" spans="1:33" x14ac:dyDescent="0.25">
      <c r="A447">
        <v>2022</v>
      </c>
      <c r="B447">
        <v>7117</v>
      </c>
      <c r="C447" t="s">
        <v>368</v>
      </c>
      <c r="D447">
        <v>11</v>
      </c>
      <c r="E447" t="s">
        <v>508</v>
      </c>
      <c r="F447">
        <v>0</v>
      </c>
      <c r="G447" t="s">
        <v>498</v>
      </c>
      <c r="H447">
        <v>1</v>
      </c>
      <c r="I447" t="s">
        <v>747</v>
      </c>
      <c r="J447">
        <v>54</v>
      </c>
      <c r="K447" t="s">
        <v>753</v>
      </c>
      <c r="L447" s="26" t="s">
        <v>749</v>
      </c>
      <c r="M447" t="s">
        <v>750</v>
      </c>
      <c r="N447" t="s">
        <v>706</v>
      </c>
      <c r="O447" t="s">
        <v>570</v>
      </c>
      <c r="P447">
        <v>1955</v>
      </c>
      <c r="Q447" t="s">
        <v>419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G447" s="49"/>
    </row>
    <row r="448" spans="1:33" x14ac:dyDescent="0.25">
      <c r="A448">
        <v>2022</v>
      </c>
      <c r="B448">
        <v>7117</v>
      </c>
      <c r="C448" t="s">
        <v>368</v>
      </c>
      <c r="D448">
        <v>11</v>
      </c>
      <c r="E448" t="s">
        <v>508</v>
      </c>
      <c r="F448">
        <v>0</v>
      </c>
      <c r="G448" t="s">
        <v>498</v>
      </c>
      <c r="H448">
        <v>1</v>
      </c>
      <c r="I448" t="s">
        <v>747</v>
      </c>
      <c r="J448">
        <v>55</v>
      </c>
      <c r="K448" t="s">
        <v>754</v>
      </c>
      <c r="L448" s="26" t="s">
        <v>749</v>
      </c>
      <c r="M448" t="s">
        <v>750</v>
      </c>
      <c r="N448" t="s">
        <v>706</v>
      </c>
      <c r="O448" t="s">
        <v>570</v>
      </c>
      <c r="P448">
        <v>1955</v>
      </c>
      <c r="Q448" t="s">
        <v>419</v>
      </c>
      <c r="R448" s="44">
        <v>1499494</v>
      </c>
      <c r="S448">
        <v>0</v>
      </c>
      <c r="T448">
        <v>0</v>
      </c>
      <c r="U448">
        <v>0</v>
      </c>
      <c r="V448" s="44">
        <v>282307</v>
      </c>
      <c r="W448">
        <v>0</v>
      </c>
      <c r="X448" s="44">
        <v>1129227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 s="44">
        <v>1411534</v>
      </c>
      <c r="AG448" s="49"/>
    </row>
    <row r="449" spans="1:33" x14ac:dyDescent="0.25">
      <c r="A449">
        <v>2022</v>
      </c>
      <c r="B449">
        <v>7117</v>
      </c>
      <c r="C449" t="s">
        <v>368</v>
      </c>
      <c r="D449">
        <v>11</v>
      </c>
      <c r="E449" t="s">
        <v>508</v>
      </c>
      <c r="F449">
        <v>0</v>
      </c>
      <c r="G449" t="s">
        <v>498</v>
      </c>
      <c r="H449">
        <v>1</v>
      </c>
      <c r="I449" t="s">
        <v>747</v>
      </c>
      <c r="J449">
        <v>56</v>
      </c>
      <c r="K449" t="s">
        <v>755</v>
      </c>
      <c r="L449" s="26" t="s">
        <v>749</v>
      </c>
      <c r="M449" t="s">
        <v>750</v>
      </c>
      <c r="N449" t="s">
        <v>706</v>
      </c>
      <c r="O449" t="s">
        <v>570</v>
      </c>
      <c r="P449">
        <v>1955</v>
      </c>
      <c r="Q449" t="s">
        <v>419</v>
      </c>
      <c r="R449" s="44">
        <v>1609527</v>
      </c>
      <c r="S449">
        <v>0</v>
      </c>
      <c r="T449">
        <v>0</v>
      </c>
      <c r="U449">
        <v>0</v>
      </c>
      <c r="V449" s="44">
        <v>297110</v>
      </c>
      <c r="W449">
        <v>0</v>
      </c>
      <c r="X449">
        <v>0</v>
      </c>
      <c r="Y449" s="44">
        <v>1188438</v>
      </c>
      <c r="Z449">
        <v>0</v>
      </c>
      <c r="AA449">
        <v>0</v>
      </c>
      <c r="AB449">
        <v>0</v>
      </c>
      <c r="AC449">
        <v>0</v>
      </c>
      <c r="AD449">
        <v>0</v>
      </c>
      <c r="AE449" s="44">
        <v>1485548</v>
      </c>
      <c r="AG449" s="49"/>
    </row>
    <row r="450" spans="1:33" x14ac:dyDescent="0.25">
      <c r="A450">
        <v>2022</v>
      </c>
      <c r="B450">
        <v>7117</v>
      </c>
      <c r="C450" t="s">
        <v>368</v>
      </c>
      <c r="D450">
        <v>11</v>
      </c>
      <c r="E450" t="s">
        <v>508</v>
      </c>
      <c r="F450">
        <v>0</v>
      </c>
      <c r="G450" t="s">
        <v>498</v>
      </c>
      <c r="H450">
        <v>1</v>
      </c>
      <c r="I450" t="s">
        <v>747</v>
      </c>
      <c r="J450">
        <v>57</v>
      </c>
      <c r="K450" t="s">
        <v>756</v>
      </c>
      <c r="L450" s="26" t="s">
        <v>749</v>
      </c>
      <c r="M450" t="s">
        <v>750</v>
      </c>
      <c r="N450" t="s">
        <v>706</v>
      </c>
      <c r="O450" t="s">
        <v>570</v>
      </c>
      <c r="P450">
        <v>1955</v>
      </c>
      <c r="Q450" t="s">
        <v>419</v>
      </c>
      <c r="R450" s="44">
        <v>1710767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 s="44">
        <v>637555</v>
      </c>
      <c r="AD450">
        <v>0</v>
      </c>
      <c r="AE450" s="44">
        <v>637555</v>
      </c>
      <c r="AG450" s="49"/>
    </row>
    <row r="451" spans="1:33" x14ac:dyDescent="0.25">
      <c r="A451">
        <v>2022</v>
      </c>
      <c r="B451">
        <v>7117</v>
      </c>
      <c r="C451" t="s">
        <v>368</v>
      </c>
      <c r="D451">
        <v>11</v>
      </c>
      <c r="E451" t="s">
        <v>508</v>
      </c>
      <c r="F451">
        <v>0</v>
      </c>
      <c r="G451" t="s">
        <v>498</v>
      </c>
      <c r="H451">
        <v>1</v>
      </c>
      <c r="I451" t="s">
        <v>747</v>
      </c>
      <c r="J451">
        <v>58</v>
      </c>
      <c r="K451" t="s">
        <v>757</v>
      </c>
      <c r="L451" s="26" t="s">
        <v>749</v>
      </c>
      <c r="M451" t="s">
        <v>750</v>
      </c>
      <c r="N451" t="s">
        <v>706</v>
      </c>
      <c r="O451" t="s">
        <v>570</v>
      </c>
      <c r="P451">
        <v>1955</v>
      </c>
      <c r="Q451" t="s">
        <v>419</v>
      </c>
      <c r="R451" s="44">
        <v>1444329</v>
      </c>
      <c r="S451">
        <v>0</v>
      </c>
      <c r="T451">
        <v>0</v>
      </c>
      <c r="U451">
        <v>0</v>
      </c>
      <c r="V451" s="44">
        <v>265817</v>
      </c>
      <c r="W451">
        <v>0</v>
      </c>
      <c r="X451">
        <v>0</v>
      </c>
      <c r="Y451">
        <v>0</v>
      </c>
      <c r="Z451">
        <v>0</v>
      </c>
      <c r="AA451" s="44">
        <v>1063269</v>
      </c>
      <c r="AB451">
        <v>0</v>
      </c>
      <c r="AC451">
        <v>0</v>
      </c>
      <c r="AD451">
        <v>0</v>
      </c>
      <c r="AE451" s="44">
        <v>1329086</v>
      </c>
      <c r="AG451" s="49"/>
    </row>
    <row r="452" spans="1:33" x14ac:dyDescent="0.25">
      <c r="A452">
        <v>2022</v>
      </c>
      <c r="B452">
        <v>7117</v>
      </c>
      <c r="C452" t="s">
        <v>368</v>
      </c>
      <c r="D452">
        <v>11</v>
      </c>
      <c r="E452" t="s">
        <v>508</v>
      </c>
      <c r="F452">
        <v>0</v>
      </c>
      <c r="G452" t="s">
        <v>498</v>
      </c>
      <c r="H452">
        <v>1</v>
      </c>
      <c r="I452" t="s">
        <v>747</v>
      </c>
      <c r="J452">
        <v>59</v>
      </c>
      <c r="K452" t="s">
        <v>758</v>
      </c>
      <c r="L452" s="26" t="s">
        <v>749</v>
      </c>
      <c r="M452" t="s">
        <v>750</v>
      </c>
      <c r="N452" t="s">
        <v>706</v>
      </c>
      <c r="O452" t="s">
        <v>570</v>
      </c>
      <c r="P452">
        <v>1955</v>
      </c>
      <c r="Q452" t="s">
        <v>419</v>
      </c>
      <c r="R452" s="44">
        <v>1610803</v>
      </c>
      <c r="S452">
        <v>0</v>
      </c>
      <c r="T452">
        <v>0</v>
      </c>
      <c r="U452">
        <v>0</v>
      </c>
      <c r="V452" s="44">
        <v>296730</v>
      </c>
      <c r="W452">
        <v>0</v>
      </c>
      <c r="X452" s="44">
        <v>1186920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 s="44">
        <v>1483650</v>
      </c>
      <c r="AG452" s="49"/>
    </row>
    <row r="453" spans="1:33" x14ac:dyDescent="0.25">
      <c r="A453">
        <v>2022</v>
      </c>
      <c r="B453">
        <v>7117</v>
      </c>
      <c r="C453" t="s">
        <v>368</v>
      </c>
      <c r="D453">
        <v>11</v>
      </c>
      <c r="E453" t="s">
        <v>508</v>
      </c>
      <c r="F453">
        <v>0</v>
      </c>
      <c r="G453" t="s">
        <v>498</v>
      </c>
      <c r="H453">
        <v>1</v>
      </c>
      <c r="I453" t="s">
        <v>747</v>
      </c>
      <c r="J453">
        <v>60</v>
      </c>
      <c r="K453" t="s">
        <v>759</v>
      </c>
      <c r="L453" s="26" t="s">
        <v>749</v>
      </c>
      <c r="M453" t="s">
        <v>750</v>
      </c>
      <c r="N453" t="s">
        <v>706</v>
      </c>
      <c r="O453" t="s">
        <v>570</v>
      </c>
      <c r="P453">
        <v>1955</v>
      </c>
      <c r="Q453" t="s">
        <v>419</v>
      </c>
      <c r="R453" s="44">
        <v>875824</v>
      </c>
      <c r="S453">
        <v>0</v>
      </c>
      <c r="T453">
        <v>0</v>
      </c>
      <c r="U453">
        <v>0</v>
      </c>
      <c r="V453" s="44">
        <v>164683</v>
      </c>
      <c r="W453">
        <v>0</v>
      </c>
      <c r="X453">
        <v>0</v>
      </c>
      <c r="Y453">
        <v>0</v>
      </c>
      <c r="Z453" s="44">
        <v>658731</v>
      </c>
      <c r="AA453">
        <v>0</v>
      </c>
      <c r="AB453">
        <v>0</v>
      </c>
      <c r="AC453">
        <v>0</v>
      </c>
      <c r="AD453">
        <v>0</v>
      </c>
      <c r="AE453" s="44">
        <v>823414</v>
      </c>
      <c r="AG453" s="49"/>
    </row>
    <row r="454" spans="1:33" x14ac:dyDescent="0.25">
      <c r="A454">
        <v>2022</v>
      </c>
      <c r="B454">
        <v>7117</v>
      </c>
      <c r="C454" t="s">
        <v>368</v>
      </c>
      <c r="D454">
        <v>11</v>
      </c>
      <c r="E454" t="s">
        <v>508</v>
      </c>
      <c r="F454">
        <v>0</v>
      </c>
      <c r="G454" t="s">
        <v>498</v>
      </c>
      <c r="H454">
        <v>1</v>
      </c>
      <c r="I454" t="s">
        <v>747</v>
      </c>
      <c r="J454">
        <v>61</v>
      </c>
      <c r="K454" t="s">
        <v>760</v>
      </c>
      <c r="L454" s="26" t="s">
        <v>749</v>
      </c>
      <c r="M454" t="s">
        <v>750</v>
      </c>
      <c r="N454" t="s">
        <v>706</v>
      </c>
      <c r="O454" t="s">
        <v>570</v>
      </c>
      <c r="P454">
        <v>1955</v>
      </c>
      <c r="Q454" t="s">
        <v>419</v>
      </c>
      <c r="R454" s="44">
        <v>1133215</v>
      </c>
      <c r="S454">
        <v>0</v>
      </c>
      <c r="T454">
        <v>0</v>
      </c>
      <c r="U454">
        <v>0</v>
      </c>
      <c r="V454" s="44">
        <v>208755</v>
      </c>
      <c r="W454">
        <v>0</v>
      </c>
      <c r="X454" s="44">
        <v>835021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 s="44">
        <v>1043776</v>
      </c>
      <c r="AG454" s="49"/>
    </row>
    <row r="455" spans="1:33" x14ac:dyDescent="0.25">
      <c r="A455">
        <v>2022</v>
      </c>
      <c r="B455">
        <v>7117</v>
      </c>
      <c r="C455" t="s">
        <v>368</v>
      </c>
      <c r="D455">
        <v>11</v>
      </c>
      <c r="E455" t="s">
        <v>508</v>
      </c>
      <c r="F455">
        <v>0</v>
      </c>
      <c r="G455" t="s">
        <v>498</v>
      </c>
      <c r="H455">
        <v>1</v>
      </c>
      <c r="I455" t="s">
        <v>747</v>
      </c>
      <c r="J455">
        <v>62</v>
      </c>
      <c r="K455" t="s">
        <v>761</v>
      </c>
      <c r="L455" s="26" t="s">
        <v>749</v>
      </c>
      <c r="M455" t="s">
        <v>750</v>
      </c>
      <c r="N455" t="s">
        <v>706</v>
      </c>
      <c r="O455" t="s">
        <v>570</v>
      </c>
      <c r="P455">
        <v>1955</v>
      </c>
      <c r="Q455" t="s">
        <v>419</v>
      </c>
      <c r="R455" s="44">
        <v>1328190</v>
      </c>
      <c r="S455">
        <v>0</v>
      </c>
      <c r="T455">
        <v>0</v>
      </c>
      <c r="U455">
        <v>0</v>
      </c>
      <c r="V455">
        <v>0</v>
      </c>
      <c r="W455">
        <v>0</v>
      </c>
      <c r="X455" s="44">
        <v>1252155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 s="44">
        <v>1252155</v>
      </c>
      <c r="AG455" s="49"/>
    </row>
    <row r="456" spans="1:33" x14ac:dyDescent="0.25">
      <c r="A456">
        <v>2022</v>
      </c>
      <c r="B456">
        <v>7117</v>
      </c>
      <c r="C456" t="s">
        <v>368</v>
      </c>
      <c r="D456">
        <v>11</v>
      </c>
      <c r="E456" t="s">
        <v>508</v>
      </c>
      <c r="F456">
        <v>0</v>
      </c>
      <c r="G456" t="s">
        <v>498</v>
      </c>
      <c r="H456">
        <v>1</v>
      </c>
      <c r="I456" t="s">
        <v>747</v>
      </c>
      <c r="J456">
        <v>63</v>
      </c>
      <c r="K456" t="s">
        <v>762</v>
      </c>
      <c r="L456" s="26" t="s">
        <v>749</v>
      </c>
      <c r="M456" t="s">
        <v>750</v>
      </c>
      <c r="N456" t="s">
        <v>706</v>
      </c>
      <c r="O456" t="s">
        <v>570</v>
      </c>
      <c r="P456">
        <v>1955</v>
      </c>
      <c r="Q456" t="s">
        <v>419</v>
      </c>
      <c r="R456" s="44">
        <v>1017613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 s="44">
        <v>378868</v>
      </c>
      <c r="AD456" s="44">
        <v>629686</v>
      </c>
      <c r="AE456" s="44">
        <v>1008554</v>
      </c>
      <c r="AG456" s="49"/>
    </row>
    <row r="457" spans="1:33" x14ac:dyDescent="0.25">
      <c r="A457">
        <v>2022</v>
      </c>
      <c r="B457">
        <v>7117</v>
      </c>
      <c r="C457" t="s">
        <v>368</v>
      </c>
      <c r="D457">
        <v>11</v>
      </c>
      <c r="E457" t="s">
        <v>508</v>
      </c>
      <c r="F457">
        <v>0</v>
      </c>
      <c r="G457" t="s">
        <v>498</v>
      </c>
      <c r="H457">
        <v>1</v>
      </c>
      <c r="I457" t="s">
        <v>747</v>
      </c>
      <c r="J457">
        <v>64</v>
      </c>
      <c r="K457" t="s">
        <v>763</v>
      </c>
      <c r="L457" s="26" t="s">
        <v>749</v>
      </c>
      <c r="M457" t="s">
        <v>750</v>
      </c>
      <c r="N457" t="s">
        <v>706</v>
      </c>
      <c r="O457" t="s">
        <v>570</v>
      </c>
      <c r="P457">
        <v>1955</v>
      </c>
      <c r="Q457" t="s">
        <v>419</v>
      </c>
      <c r="R457" s="44">
        <v>959050</v>
      </c>
      <c r="S457">
        <v>0</v>
      </c>
      <c r="T457">
        <v>0</v>
      </c>
      <c r="U457">
        <v>0</v>
      </c>
      <c r="V457" s="44">
        <v>172686</v>
      </c>
      <c r="W457">
        <v>0</v>
      </c>
      <c r="X457">
        <v>0</v>
      </c>
      <c r="Y457" s="44">
        <v>690742</v>
      </c>
      <c r="Z457">
        <v>0</v>
      </c>
      <c r="AA457">
        <v>0</v>
      </c>
      <c r="AB457">
        <v>0</v>
      </c>
      <c r="AC457">
        <v>0</v>
      </c>
      <c r="AD457">
        <v>0</v>
      </c>
      <c r="AE457" s="44">
        <v>863428</v>
      </c>
      <c r="AG457" s="49"/>
    </row>
    <row r="458" spans="1:33" x14ac:dyDescent="0.25">
      <c r="A458">
        <v>2022</v>
      </c>
      <c r="B458">
        <v>7117</v>
      </c>
      <c r="C458" t="s">
        <v>368</v>
      </c>
      <c r="D458">
        <v>11</v>
      </c>
      <c r="E458" t="s">
        <v>508</v>
      </c>
      <c r="F458">
        <v>0</v>
      </c>
      <c r="G458" t="s">
        <v>498</v>
      </c>
      <c r="H458">
        <v>1</v>
      </c>
      <c r="I458" t="s">
        <v>747</v>
      </c>
      <c r="J458">
        <v>65</v>
      </c>
      <c r="K458" t="s">
        <v>764</v>
      </c>
      <c r="L458" s="26" t="s">
        <v>749</v>
      </c>
      <c r="M458" t="s">
        <v>750</v>
      </c>
      <c r="N458" t="s">
        <v>706</v>
      </c>
      <c r="O458" t="s">
        <v>570</v>
      </c>
      <c r="P458">
        <v>1955</v>
      </c>
      <c r="Q458" t="s">
        <v>419</v>
      </c>
      <c r="R458" s="44">
        <v>1033855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 s="44">
        <v>373146</v>
      </c>
      <c r="AD458">
        <v>0</v>
      </c>
      <c r="AE458" s="44">
        <v>373146</v>
      </c>
      <c r="AG458" s="49"/>
    </row>
    <row r="459" spans="1:33" x14ac:dyDescent="0.25">
      <c r="A459">
        <v>2022</v>
      </c>
      <c r="B459">
        <v>7117</v>
      </c>
      <c r="C459" t="s">
        <v>368</v>
      </c>
      <c r="D459">
        <v>11</v>
      </c>
      <c r="E459" t="s">
        <v>508</v>
      </c>
      <c r="F459">
        <v>0</v>
      </c>
      <c r="G459" t="s">
        <v>498</v>
      </c>
      <c r="H459">
        <v>1</v>
      </c>
      <c r="I459" t="s">
        <v>747</v>
      </c>
      <c r="J459">
        <v>66</v>
      </c>
      <c r="K459" t="s">
        <v>765</v>
      </c>
      <c r="L459" s="26" t="s">
        <v>749</v>
      </c>
      <c r="M459" t="s">
        <v>750</v>
      </c>
      <c r="N459" t="s">
        <v>706</v>
      </c>
      <c r="O459" t="s">
        <v>570</v>
      </c>
      <c r="P459">
        <v>1955</v>
      </c>
      <c r="Q459" t="s">
        <v>419</v>
      </c>
      <c r="R459" s="44">
        <v>985667</v>
      </c>
      <c r="S459">
        <v>0</v>
      </c>
      <c r="T459">
        <v>0</v>
      </c>
      <c r="U459">
        <v>0</v>
      </c>
      <c r="V459" s="44">
        <v>181063</v>
      </c>
      <c r="W459">
        <v>0</v>
      </c>
      <c r="X459" s="44">
        <v>724253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 s="44">
        <v>905316</v>
      </c>
      <c r="AG459" s="49"/>
    </row>
    <row r="460" spans="1:33" x14ac:dyDescent="0.25">
      <c r="A460">
        <v>2022</v>
      </c>
      <c r="B460">
        <v>7117</v>
      </c>
      <c r="C460" t="s">
        <v>368</v>
      </c>
      <c r="D460">
        <v>11</v>
      </c>
      <c r="E460" t="s">
        <v>508</v>
      </c>
      <c r="F460">
        <v>0</v>
      </c>
      <c r="G460" t="s">
        <v>498</v>
      </c>
      <c r="H460">
        <v>1</v>
      </c>
      <c r="I460" t="s">
        <v>747</v>
      </c>
      <c r="J460">
        <v>67</v>
      </c>
      <c r="K460" t="s">
        <v>766</v>
      </c>
      <c r="L460" s="26" t="s">
        <v>749</v>
      </c>
      <c r="M460" t="s">
        <v>750</v>
      </c>
      <c r="N460" t="s">
        <v>706</v>
      </c>
      <c r="O460" t="s">
        <v>570</v>
      </c>
      <c r="P460">
        <v>1955</v>
      </c>
      <c r="Q460" t="s">
        <v>419</v>
      </c>
      <c r="R460" s="44">
        <v>313039</v>
      </c>
      <c r="S460">
        <v>0</v>
      </c>
      <c r="T460">
        <v>0</v>
      </c>
      <c r="U460">
        <v>0</v>
      </c>
      <c r="V460" s="44">
        <v>313039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 s="44">
        <v>313039</v>
      </c>
      <c r="AG460" s="49"/>
    </row>
    <row r="461" spans="1:33" x14ac:dyDescent="0.25">
      <c r="A461">
        <v>2022</v>
      </c>
      <c r="B461">
        <v>7117</v>
      </c>
      <c r="C461" t="s">
        <v>368</v>
      </c>
      <c r="D461">
        <v>11</v>
      </c>
      <c r="E461" t="s">
        <v>508</v>
      </c>
      <c r="F461">
        <v>0</v>
      </c>
      <c r="G461" t="s">
        <v>498</v>
      </c>
      <c r="H461">
        <v>1</v>
      </c>
      <c r="I461" t="s">
        <v>747</v>
      </c>
      <c r="J461">
        <v>68</v>
      </c>
      <c r="K461" t="s">
        <v>767</v>
      </c>
      <c r="L461" s="26" t="s">
        <v>749</v>
      </c>
      <c r="M461" t="s">
        <v>750</v>
      </c>
      <c r="N461" t="s">
        <v>706</v>
      </c>
      <c r="O461" t="s">
        <v>570</v>
      </c>
      <c r="P461">
        <v>1955</v>
      </c>
      <c r="Q461" t="s">
        <v>419</v>
      </c>
      <c r="R461" s="44">
        <v>516581</v>
      </c>
      <c r="S461">
        <v>0</v>
      </c>
      <c r="T461">
        <v>0</v>
      </c>
      <c r="U461">
        <v>0</v>
      </c>
      <c r="V461" s="44">
        <v>95436</v>
      </c>
      <c r="W461" s="44">
        <v>381472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 s="44">
        <v>476908</v>
      </c>
      <c r="AG461" s="49"/>
    </row>
    <row r="462" spans="1:33" x14ac:dyDescent="0.25">
      <c r="A462">
        <v>2022</v>
      </c>
      <c r="B462">
        <v>7117</v>
      </c>
      <c r="C462" t="s">
        <v>368</v>
      </c>
      <c r="D462">
        <v>11</v>
      </c>
      <c r="E462" t="s">
        <v>508</v>
      </c>
      <c r="F462">
        <v>0</v>
      </c>
      <c r="G462" t="s">
        <v>498</v>
      </c>
      <c r="H462">
        <v>1</v>
      </c>
      <c r="I462" t="s">
        <v>747</v>
      </c>
      <c r="J462">
        <v>69</v>
      </c>
      <c r="K462" t="s">
        <v>768</v>
      </c>
      <c r="L462" s="26" t="s">
        <v>749</v>
      </c>
      <c r="M462" t="s">
        <v>750</v>
      </c>
      <c r="N462" t="s">
        <v>706</v>
      </c>
      <c r="O462" t="s">
        <v>570</v>
      </c>
      <c r="P462">
        <v>1955</v>
      </c>
      <c r="Q462" t="s">
        <v>419</v>
      </c>
      <c r="R462" s="44">
        <v>3035629</v>
      </c>
      <c r="S462">
        <v>0</v>
      </c>
      <c r="T462">
        <v>0</v>
      </c>
      <c r="U462">
        <v>0</v>
      </c>
      <c r="V462" s="44">
        <v>273421</v>
      </c>
      <c r="W462">
        <v>0</v>
      </c>
      <c r="X462" s="44">
        <v>1093685</v>
      </c>
      <c r="Y462">
        <v>0</v>
      </c>
      <c r="Z462">
        <v>0</v>
      </c>
      <c r="AA462">
        <v>0</v>
      </c>
      <c r="AB462">
        <v>0</v>
      </c>
      <c r="AC462" s="44">
        <v>618008</v>
      </c>
      <c r="AD462">
        <v>0</v>
      </c>
      <c r="AE462" s="44">
        <v>1985114</v>
      </c>
      <c r="AG462" s="49"/>
    </row>
    <row r="463" spans="1:33" x14ac:dyDescent="0.25">
      <c r="A463">
        <v>2022</v>
      </c>
      <c r="B463">
        <v>7117</v>
      </c>
      <c r="C463" t="s">
        <v>368</v>
      </c>
      <c r="D463">
        <v>11</v>
      </c>
      <c r="E463" t="s">
        <v>508</v>
      </c>
      <c r="F463">
        <v>0</v>
      </c>
      <c r="G463" t="s">
        <v>498</v>
      </c>
      <c r="H463">
        <v>1</v>
      </c>
      <c r="I463" t="s">
        <v>747</v>
      </c>
      <c r="J463">
        <v>70</v>
      </c>
      <c r="K463" t="s">
        <v>769</v>
      </c>
      <c r="L463" s="26" t="s">
        <v>749</v>
      </c>
      <c r="M463" t="s">
        <v>750</v>
      </c>
      <c r="N463" t="s">
        <v>706</v>
      </c>
      <c r="O463" t="s">
        <v>570</v>
      </c>
      <c r="P463">
        <v>1955</v>
      </c>
      <c r="Q463" t="s">
        <v>419</v>
      </c>
      <c r="R463" s="44">
        <v>1787918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 s="44">
        <v>660148</v>
      </c>
      <c r="AD463" s="44">
        <v>1061250</v>
      </c>
      <c r="AE463" s="44">
        <v>1721398</v>
      </c>
      <c r="AG463" s="49"/>
    </row>
    <row r="464" spans="1:33" x14ac:dyDescent="0.25">
      <c r="A464">
        <v>2022</v>
      </c>
      <c r="B464">
        <v>7117</v>
      </c>
      <c r="C464" t="s">
        <v>368</v>
      </c>
      <c r="D464">
        <v>11</v>
      </c>
      <c r="E464" t="s">
        <v>508</v>
      </c>
      <c r="F464">
        <v>0</v>
      </c>
      <c r="G464" t="s">
        <v>498</v>
      </c>
      <c r="H464">
        <v>1</v>
      </c>
      <c r="I464" t="s">
        <v>747</v>
      </c>
      <c r="J464">
        <v>71</v>
      </c>
      <c r="K464" t="s">
        <v>770</v>
      </c>
      <c r="L464" s="26" t="s">
        <v>749</v>
      </c>
      <c r="M464" t="s">
        <v>750</v>
      </c>
      <c r="N464" t="s">
        <v>706</v>
      </c>
      <c r="O464" t="s">
        <v>570</v>
      </c>
      <c r="P464">
        <v>1955</v>
      </c>
      <c r="Q464" t="s">
        <v>419</v>
      </c>
      <c r="R464" s="44">
        <v>1234867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 s="44">
        <v>455452</v>
      </c>
      <c r="AE464" s="44">
        <v>455452</v>
      </c>
      <c r="AG464" s="49"/>
    </row>
    <row r="465" spans="1:33" x14ac:dyDescent="0.25">
      <c r="A465">
        <v>2022</v>
      </c>
      <c r="B465">
        <v>7117</v>
      </c>
      <c r="C465" t="s">
        <v>368</v>
      </c>
      <c r="D465">
        <v>11</v>
      </c>
      <c r="E465" t="s">
        <v>508</v>
      </c>
      <c r="F465">
        <v>0</v>
      </c>
      <c r="G465" t="s">
        <v>498</v>
      </c>
      <c r="H465">
        <v>1</v>
      </c>
      <c r="I465" t="s">
        <v>747</v>
      </c>
      <c r="J465">
        <v>72</v>
      </c>
      <c r="K465" t="s">
        <v>771</v>
      </c>
      <c r="L465" s="26" t="s">
        <v>749</v>
      </c>
      <c r="M465" t="s">
        <v>750</v>
      </c>
      <c r="N465" t="s">
        <v>706</v>
      </c>
      <c r="O465" t="s">
        <v>570</v>
      </c>
      <c r="P465">
        <v>1955</v>
      </c>
      <c r="Q465" t="s">
        <v>419</v>
      </c>
      <c r="R465" s="44">
        <v>1303693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 s="44">
        <v>481183</v>
      </c>
      <c r="AE465" s="44">
        <v>481183</v>
      </c>
      <c r="AG465" s="49"/>
    </row>
    <row r="466" spans="1:33" x14ac:dyDescent="0.25">
      <c r="A466">
        <v>2022</v>
      </c>
      <c r="B466">
        <v>7117</v>
      </c>
      <c r="C466" t="s">
        <v>368</v>
      </c>
      <c r="D466">
        <v>11</v>
      </c>
      <c r="E466" t="s">
        <v>508</v>
      </c>
      <c r="F466">
        <v>0</v>
      </c>
      <c r="G466" t="s">
        <v>498</v>
      </c>
      <c r="H466">
        <v>1</v>
      </c>
      <c r="I466" t="s">
        <v>747</v>
      </c>
      <c r="J466">
        <v>73</v>
      </c>
      <c r="K466" t="s">
        <v>772</v>
      </c>
      <c r="L466" s="26" t="s">
        <v>749</v>
      </c>
      <c r="M466" t="s">
        <v>750</v>
      </c>
      <c r="N466" t="s">
        <v>706</v>
      </c>
      <c r="O466" t="s">
        <v>570</v>
      </c>
      <c r="P466">
        <v>1955</v>
      </c>
      <c r="Q466" t="s">
        <v>419</v>
      </c>
      <c r="R466" s="44">
        <v>1676279</v>
      </c>
      <c r="S466">
        <v>0</v>
      </c>
      <c r="T466">
        <v>0</v>
      </c>
      <c r="U466">
        <v>0</v>
      </c>
      <c r="V466" s="44">
        <v>307463</v>
      </c>
      <c r="W466">
        <v>0</v>
      </c>
      <c r="X466" s="44">
        <v>1229852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 s="44">
        <v>1537315</v>
      </c>
      <c r="AG466" s="49"/>
    </row>
    <row r="467" spans="1:33" x14ac:dyDescent="0.25">
      <c r="A467">
        <v>2022</v>
      </c>
      <c r="B467">
        <v>7117</v>
      </c>
      <c r="C467" t="s">
        <v>368</v>
      </c>
      <c r="D467">
        <v>11</v>
      </c>
      <c r="E467" t="s">
        <v>508</v>
      </c>
      <c r="F467">
        <v>0</v>
      </c>
      <c r="G467" t="s">
        <v>498</v>
      </c>
      <c r="H467">
        <v>1</v>
      </c>
      <c r="I467" t="s">
        <v>747</v>
      </c>
      <c r="J467">
        <v>74</v>
      </c>
      <c r="K467" t="s">
        <v>773</v>
      </c>
      <c r="L467" s="26" t="s">
        <v>749</v>
      </c>
      <c r="M467" t="s">
        <v>750</v>
      </c>
      <c r="N467" t="s">
        <v>706</v>
      </c>
      <c r="O467" t="s">
        <v>570</v>
      </c>
      <c r="P467">
        <v>1955</v>
      </c>
      <c r="Q467" t="s">
        <v>419</v>
      </c>
      <c r="R467" s="44">
        <v>1234104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 s="44">
        <v>454665</v>
      </c>
      <c r="AD467">
        <v>0</v>
      </c>
      <c r="AE467" s="44">
        <v>454665</v>
      </c>
      <c r="AG467" s="49"/>
    </row>
    <row r="468" spans="1:33" x14ac:dyDescent="0.25">
      <c r="A468">
        <v>2022</v>
      </c>
      <c r="B468">
        <v>7117</v>
      </c>
      <c r="C468" t="s">
        <v>368</v>
      </c>
      <c r="D468">
        <v>11</v>
      </c>
      <c r="E468" t="s">
        <v>508</v>
      </c>
      <c r="F468">
        <v>0</v>
      </c>
      <c r="G468" t="s">
        <v>498</v>
      </c>
      <c r="H468">
        <v>1</v>
      </c>
      <c r="I468" t="s">
        <v>747</v>
      </c>
      <c r="J468">
        <v>75</v>
      </c>
      <c r="K468" t="s">
        <v>774</v>
      </c>
      <c r="L468" s="26" t="s">
        <v>749</v>
      </c>
      <c r="M468" t="s">
        <v>750</v>
      </c>
      <c r="N468" t="s">
        <v>706</v>
      </c>
      <c r="O468" t="s">
        <v>570</v>
      </c>
      <c r="P468">
        <v>1955</v>
      </c>
      <c r="Q468" t="s">
        <v>419</v>
      </c>
      <c r="R468" s="44">
        <v>616742</v>
      </c>
      <c r="S468">
        <v>0</v>
      </c>
      <c r="T468">
        <v>0</v>
      </c>
      <c r="U468">
        <v>0</v>
      </c>
      <c r="V468" s="44">
        <v>127495</v>
      </c>
      <c r="W468">
        <v>0</v>
      </c>
      <c r="X468">
        <v>0</v>
      </c>
      <c r="Y468" s="44">
        <v>474764.03</v>
      </c>
      <c r="Z468">
        <v>0</v>
      </c>
      <c r="AA468">
        <v>0</v>
      </c>
      <c r="AB468">
        <v>0</v>
      </c>
      <c r="AC468">
        <v>0</v>
      </c>
      <c r="AD468">
        <v>0</v>
      </c>
      <c r="AE468" s="44">
        <v>602259.03</v>
      </c>
      <c r="AG468" s="49"/>
    </row>
    <row r="469" spans="1:33" x14ac:dyDescent="0.25">
      <c r="A469">
        <v>2022</v>
      </c>
      <c r="B469">
        <v>7117</v>
      </c>
      <c r="C469" t="s">
        <v>368</v>
      </c>
      <c r="D469">
        <v>11</v>
      </c>
      <c r="E469" t="s">
        <v>508</v>
      </c>
      <c r="F469">
        <v>0</v>
      </c>
      <c r="G469" t="s">
        <v>498</v>
      </c>
      <c r="H469">
        <v>1</v>
      </c>
      <c r="I469" t="s">
        <v>747</v>
      </c>
      <c r="J469">
        <v>76</v>
      </c>
      <c r="K469" t="s">
        <v>775</v>
      </c>
      <c r="L469" s="26" t="s">
        <v>749</v>
      </c>
      <c r="M469" t="s">
        <v>750</v>
      </c>
      <c r="N469" t="s">
        <v>706</v>
      </c>
      <c r="O469" t="s">
        <v>570</v>
      </c>
      <c r="P469">
        <v>1955</v>
      </c>
      <c r="Q469" t="s">
        <v>419</v>
      </c>
      <c r="R469" s="44">
        <v>3000000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G469" s="49"/>
    </row>
    <row r="470" spans="1:33" x14ac:dyDescent="0.25">
      <c r="A470">
        <v>2022</v>
      </c>
      <c r="B470">
        <v>7117</v>
      </c>
      <c r="C470" t="s">
        <v>368</v>
      </c>
      <c r="D470">
        <v>11</v>
      </c>
      <c r="E470" t="s">
        <v>508</v>
      </c>
      <c r="F470">
        <v>0</v>
      </c>
      <c r="G470" t="s">
        <v>498</v>
      </c>
      <c r="H470">
        <v>1</v>
      </c>
      <c r="I470" t="s">
        <v>747</v>
      </c>
      <c r="J470">
        <v>77</v>
      </c>
      <c r="K470" t="s">
        <v>776</v>
      </c>
      <c r="L470" s="26" t="s">
        <v>749</v>
      </c>
      <c r="M470" t="s">
        <v>750</v>
      </c>
      <c r="N470" t="s">
        <v>706</v>
      </c>
      <c r="O470" t="s">
        <v>570</v>
      </c>
      <c r="P470">
        <v>1955</v>
      </c>
      <c r="Q470" t="s">
        <v>419</v>
      </c>
      <c r="R470" s="44">
        <v>1500000</v>
      </c>
      <c r="S470">
        <v>0</v>
      </c>
      <c r="T470">
        <v>0</v>
      </c>
      <c r="U470">
        <v>0</v>
      </c>
      <c r="V470" s="44">
        <v>277709</v>
      </c>
      <c r="W470">
        <v>0</v>
      </c>
      <c r="X470">
        <v>0</v>
      </c>
      <c r="Y470">
        <v>0</v>
      </c>
      <c r="Z470">
        <v>0</v>
      </c>
      <c r="AA470" s="44">
        <v>345900</v>
      </c>
      <c r="AB470">
        <v>0</v>
      </c>
      <c r="AC470">
        <v>0</v>
      </c>
      <c r="AD470" s="44">
        <v>275739</v>
      </c>
      <c r="AE470" s="44">
        <v>899348</v>
      </c>
      <c r="AG470" s="49"/>
    </row>
    <row r="471" spans="1:33" x14ac:dyDescent="0.25">
      <c r="A471">
        <v>2022</v>
      </c>
      <c r="B471">
        <v>7117</v>
      </c>
      <c r="C471" t="s">
        <v>368</v>
      </c>
      <c r="D471">
        <v>11</v>
      </c>
      <c r="E471" t="s">
        <v>508</v>
      </c>
      <c r="F471">
        <v>0</v>
      </c>
      <c r="G471" t="s">
        <v>498</v>
      </c>
      <c r="H471">
        <v>1</v>
      </c>
      <c r="I471" t="s">
        <v>747</v>
      </c>
      <c r="J471">
        <v>77</v>
      </c>
      <c r="K471" t="s">
        <v>776</v>
      </c>
      <c r="L471" s="26" t="s">
        <v>749</v>
      </c>
      <c r="M471" t="s">
        <v>750</v>
      </c>
      <c r="N471" t="s">
        <v>706</v>
      </c>
      <c r="O471" t="s">
        <v>570</v>
      </c>
      <c r="P471">
        <v>9996</v>
      </c>
      <c r="Q471" t="s">
        <v>373</v>
      </c>
      <c r="R471" s="44">
        <v>1770000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 s="44">
        <v>183641</v>
      </c>
      <c r="AE471" s="44">
        <v>183641</v>
      </c>
      <c r="AG471" s="49"/>
    </row>
    <row r="472" spans="1:33" x14ac:dyDescent="0.25">
      <c r="A472">
        <v>2022</v>
      </c>
      <c r="B472">
        <v>7117</v>
      </c>
      <c r="C472" t="s">
        <v>368</v>
      </c>
      <c r="D472">
        <v>11</v>
      </c>
      <c r="E472" t="s">
        <v>508</v>
      </c>
      <c r="F472">
        <v>0</v>
      </c>
      <c r="G472" t="s">
        <v>498</v>
      </c>
      <c r="H472">
        <v>1</v>
      </c>
      <c r="I472" t="s">
        <v>747</v>
      </c>
      <c r="J472">
        <v>77</v>
      </c>
      <c r="K472" t="s">
        <v>776</v>
      </c>
      <c r="L472" s="26" t="s">
        <v>749</v>
      </c>
      <c r="M472" t="s">
        <v>750</v>
      </c>
      <c r="N472" t="s">
        <v>706</v>
      </c>
      <c r="O472" t="s">
        <v>570</v>
      </c>
      <c r="P472">
        <v>9998</v>
      </c>
      <c r="Q472" t="s">
        <v>446</v>
      </c>
      <c r="R472" s="44">
        <v>252000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G472" s="49"/>
    </row>
    <row r="473" spans="1:33" x14ac:dyDescent="0.25">
      <c r="A473">
        <v>2022</v>
      </c>
      <c r="B473">
        <v>7117</v>
      </c>
      <c r="C473" t="s">
        <v>368</v>
      </c>
      <c r="D473">
        <v>11</v>
      </c>
      <c r="E473" t="s">
        <v>508</v>
      </c>
      <c r="F473">
        <v>0</v>
      </c>
      <c r="G473" t="s">
        <v>498</v>
      </c>
      <c r="H473">
        <v>1</v>
      </c>
      <c r="I473" t="s">
        <v>747</v>
      </c>
      <c r="J473">
        <v>78</v>
      </c>
      <c r="K473" t="s">
        <v>777</v>
      </c>
      <c r="L473" s="26" t="s">
        <v>749</v>
      </c>
      <c r="M473" t="s">
        <v>750</v>
      </c>
      <c r="N473" t="s">
        <v>706</v>
      </c>
      <c r="O473" t="s">
        <v>570</v>
      </c>
      <c r="P473">
        <v>1955</v>
      </c>
      <c r="Q473" t="s">
        <v>419</v>
      </c>
      <c r="R473" s="44">
        <v>970370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 s="44">
        <v>388148</v>
      </c>
      <c r="AD473" s="44">
        <v>580280</v>
      </c>
      <c r="AE473" s="44">
        <v>968428</v>
      </c>
      <c r="AG473" s="49"/>
    </row>
    <row r="474" spans="1:33" x14ac:dyDescent="0.25">
      <c r="A474">
        <v>2022</v>
      </c>
      <c r="B474">
        <v>7117</v>
      </c>
      <c r="C474" t="s">
        <v>368</v>
      </c>
      <c r="D474">
        <v>11</v>
      </c>
      <c r="E474" t="s">
        <v>508</v>
      </c>
      <c r="F474">
        <v>0</v>
      </c>
      <c r="G474" t="s">
        <v>498</v>
      </c>
      <c r="H474">
        <v>1</v>
      </c>
      <c r="I474" t="s">
        <v>747</v>
      </c>
      <c r="J474">
        <v>79</v>
      </c>
      <c r="K474" t="s">
        <v>778</v>
      </c>
      <c r="L474" s="26" t="s">
        <v>749</v>
      </c>
      <c r="M474" t="s">
        <v>750</v>
      </c>
      <c r="N474" t="s">
        <v>706</v>
      </c>
      <c r="O474" t="s">
        <v>570</v>
      </c>
      <c r="P474">
        <v>1955</v>
      </c>
      <c r="Q474" t="s">
        <v>419</v>
      </c>
      <c r="R474" s="44">
        <v>737269</v>
      </c>
      <c r="S474">
        <v>0</v>
      </c>
      <c r="T474">
        <v>0</v>
      </c>
      <c r="U474">
        <v>0</v>
      </c>
      <c r="V474" s="44">
        <v>135855</v>
      </c>
      <c r="W474">
        <v>0</v>
      </c>
      <c r="X474" s="44">
        <v>543419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 s="44">
        <v>679274</v>
      </c>
      <c r="AG474" s="49"/>
    </row>
    <row r="475" spans="1:33" x14ac:dyDescent="0.25">
      <c r="A475">
        <v>2022</v>
      </c>
      <c r="B475">
        <v>7117</v>
      </c>
      <c r="C475" t="s">
        <v>368</v>
      </c>
      <c r="D475">
        <v>11</v>
      </c>
      <c r="E475" t="s">
        <v>508</v>
      </c>
      <c r="F475">
        <v>0</v>
      </c>
      <c r="G475" t="s">
        <v>498</v>
      </c>
      <c r="H475">
        <v>1</v>
      </c>
      <c r="I475" t="s">
        <v>747</v>
      </c>
      <c r="J475">
        <v>80</v>
      </c>
      <c r="K475" t="s">
        <v>779</v>
      </c>
      <c r="L475" s="26" t="s">
        <v>749</v>
      </c>
      <c r="M475" t="s">
        <v>750</v>
      </c>
      <c r="N475" t="s">
        <v>706</v>
      </c>
      <c r="O475" t="s">
        <v>570</v>
      </c>
      <c r="P475">
        <v>1955</v>
      </c>
      <c r="Q475" t="s">
        <v>419</v>
      </c>
      <c r="R475" s="44">
        <v>756631</v>
      </c>
      <c r="S475">
        <v>0</v>
      </c>
      <c r="T475">
        <v>0</v>
      </c>
      <c r="U475">
        <v>0</v>
      </c>
      <c r="V475" s="44">
        <v>136770</v>
      </c>
      <c r="W475">
        <v>0</v>
      </c>
      <c r="X475">
        <v>0</v>
      </c>
      <c r="Y475" s="44">
        <v>547079</v>
      </c>
      <c r="Z475">
        <v>0</v>
      </c>
      <c r="AA475">
        <v>0</v>
      </c>
      <c r="AB475">
        <v>0</v>
      </c>
      <c r="AC475">
        <v>0</v>
      </c>
      <c r="AD475">
        <v>0</v>
      </c>
      <c r="AE475" s="44">
        <v>683849</v>
      </c>
      <c r="AG475" s="49"/>
    </row>
    <row r="476" spans="1:33" x14ac:dyDescent="0.25">
      <c r="A476">
        <v>2022</v>
      </c>
      <c r="B476">
        <v>7117</v>
      </c>
      <c r="C476" t="s">
        <v>368</v>
      </c>
      <c r="D476">
        <v>11</v>
      </c>
      <c r="E476" t="s">
        <v>508</v>
      </c>
      <c r="F476">
        <v>0</v>
      </c>
      <c r="G476" t="s">
        <v>498</v>
      </c>
      <c r="H476">
        <v>1</v>
      </c>
      <c r="I476" t="s">
        <v>747</v>
      </c>
      <c r="J476">
        <v>81</v>
      </c>
      <c r="K476" t="s">
        <v>780</v>
      </c>
      <c r="L476" s="26" t="s">
        <v>749</v>
      </c>
      <c r="M476" t="s">
        <v>750</v>
      </c>
      <c r="N476" t="s">
        <v>706</v>
      </c>
      <c r="O476" t="s">
        <v>570</v>
      </c>
      <c r="P476">
        <v>9998</v>
      </c>
      <c r="Q476" t="s">
        <v>446</v>
      </c>
      <c r="R476" s="44">
        <v>1853703</v>
      </c>
      <c r="S476">
        <v>0</v>
      </c>
      <c r="T476">
        <v>0</v>
      </c>
      <c r="U476">
        <v>0</v>
      </c>
      <c r="V476">
        <v>0</v>
      </c>
      <c r="W476" s="44">
        <v>1853703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 s="44">
        <v>1853703</v>
      </c>
      <c r="AG476" s="49"/>
    </row>
    <row r="477" spans="1:33" x14ac:dyDescent="0.25">
      <c r="A477">
        <v>2022</v>
      </c>
      <c r="B477">
        <v>7117</v>
      </c>
      <c r="C477" t="s">
        <v>368</v>
      </c>
      <c r="D477">
        <v>11</v>
      </c>
      <c r="E477" t="s">
        <v>508</v>
      </c>
      <c r="F477">
        <v>0</v>
      </c>
      <c r="G477" t="s">
        <v>498</v>
      </c>
      <c r="H477">
        <v>1</v>
      </c>
      <c r="I477" t="s">
        <v>747</v>
      </c>
      <c r="J477">
        <v>82</v>
      </c>
      <c r="K477" t="s">
        <v>781</v>
      </c>
      <c r="L477" s="26" t="s">
        <v>749</v>
      </c>
      <c r="M477" t="s">
        <v>750</v>
      </c>
      <c r="N477" t="s">
        <v>706</v>
      </c>
      <c r="O477" t="s">
        <v>570</v>
      </c>
      <c r="P477">
        <v>9998</v>
      </c>
      <c r="Q477" t="s">
        <v>446</v>
      </c>
      <c r="R477" s="44">
        <v>664413</v>
      </c>
      <c r="S477">
        <v>0</v>
      </c>
      <c r="T477" s="44">
        <v>664413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 s="44">
        <v>664413</v>
      </c>
      <c r="AG477" s="49"/>
    </row>
    <row r="478" spans="1:33" x14ac:dyDescent="0.25">
      <c r="A478">
        <v>2022</v>
      </c>
      <c r="B478">
        <v>7117</v>
      </c>
      <c r="C478" t="s">
        <v>368</v>
      </c>
      <c r="D478">
        <v>11</v>
      </c>
      <c r="E478" t="s">
        <v>508</v>
      </c>
      <c r="F478">
        <v>0</v>
      </c>
      <c r="G478" t="s">
        <v>498</v>
      </c>
      <c r="H478">
        <v>1</v>
      </c>
      <c r="I478" t="s">
        <v>747</v>
      </c>
      <c r="J478">
        <v>84</v>
      </c>
      <c r="K478" t="s">
        <v>782</v>
      </c>
      <c r="L478" s="26" t="s">
        <v>749</v>
      </c>
      <c r="M478" t="s">
        <v>750</v>
      </c>
      <c r="N478" t="s">
        <v>706</v>
      </c>
      <c r="O478" t="s">
        <v>570</v>
      </c>
      <c r="P478">
        <v>9998</v>
      </c>
      <c r="Q478" t="s">
        <v>446</v>
      </c>
      <c r="R478" s="44">
        <v>2051937</v>
      </c>
      <c r="S478">
        <v>0</v>
      </c>
      <c r="T478">
        <v>0</v>
      </c>
      <c r="U478" s="44">
        <v>792471</v>
      </c>
      <c r="V478">
        <v>0</v>
      </c>
      <c r="W478" s="44">
        <v>1003456</v>
      </c>
      <c r="X478">
        <v>0</v>
      </c>
      <c r="Y478" s="44">
        <v>256010</v>
      </c>
      <c r="Z478">
        <v>0</v>
      </c>
      <c r="AA478">
        <v>0</v>
      </c>
      <c r="AB478">
        <v>0</v>
      </c>
      <c r="AC478">
        <v>0</v>
      </c>
      <c r="AD478">
        <v>0</v>
      </c>
      <c r="AE478" s="44">
        <v>2051937</v>
      </c>
      <c r="AG478" s="49"/>
    </row>
    <row r="479" spans="1:33" x14ac:dyDescent="0.25">
      <c r="A479">
        <v>2022</v>
      </c>
      <c r="B479">
        <v>7117</v>
      </c>
      <c r="C479" t="s">
        <v>368</v>
      </c>
      <c r="D479">
        <v>11</v>
      </c>
      <c r="E479" t="s">
        <v>508</v>
      </c>
      <c r="F479">
        <v>0</v>
      </c>
      <c r="G479" t="s">
        <v>498</v>
      </c>
      <c r="H479">
        <v>1</v>
      </c>
      <c r="I479" t="s">
        <v>747</v>
      </c>
      <c r="J479">
        <v>85</v>
      </c>
      <c r="K479" t="s">
        <v>783</v>
      </c>
      <c r="L479" s="26" t="s">
        <v>749</v>
      </c>
      <c r="M479" t="s">
        <v>750</v>
      </c>
      <c r="N479" t="s">
        <v>706</v>
      </c>
      <c r="O479" t="s">
        <v>570</v>
      </c>
      <c r="P479">
        <v>9998</v>
      </c>
      <c r="Q479" t="s">
        <v>446</v>
      </c>
      <c r="R479" s="44">
        <v>2354817</v>
      </c>
      <c r="S479">
        <v>0</v>
      </c>
      <c r="T479">
        <v>0</v>
      </c>
      <c r="U479">
        <v>0</v>
      </c>
      <c r="V479">
        <v>0</v>
      </c>
      <c r="W479">
        <v>0</v>
      </c>
      <c r="X479" s="44">
        <v>573456</v>
      </c>
      <c r="Y479">
        <v>0</v>
      </c>
      <c r="Z479">
        <v>0</v>
      </c>
      <c r="AA479">
        <v>0</v>
      </c>
      <c r="AB479">
        <v>0</v>
      </c>
      <c r="AC479">
        <v>0</v>
      </c>
      <c r="AD479" s="44">
        <v>1781361</v>
      </c>
      <c r="AE479" s="44">
        <v>2354817</v>
      </c>
      <c r="AG479" s="49"/>
    </row>
    <row r="480" spans="1:33" x14ac:dyDescent="0.25">
      <c r="A480">
        <v>2022</v>
      </c>
      <c r="B480">
        <v>7117</v>
      </c>
      <c r="C480" t="s">
        <v>368</v>
      </c>
      <c r="D480">
        <v>11</v>
      </c>
      <c r="E480" t="s">
        <v>508</v>
      </c>
      <c r="F480">
        <v>0</v>
      </c>
      <c r="G480" t="s">
        <v>498</v>
      </c>
      <c r="H480">
        <v>1</v>
      </c>
      <c r="I480" t="s">
        <v>747</v>
      </c>
      <c r="J480">
        <v>86</v>
      </c>
      <c r="K480" t="s">
        <v>784</v>
      </c>
      <c r="L480" s="26" t="s">
        <v>749</v>
      </c>
      <c r="M480" t="s">
        <v>750</v>
      </c>
      <c r="N480" t="s">
        <v>706</v>
      </c>
      <c r="O480" t="s">
        <v>570</v>
      </c>
      <c r="P480">
        <v>9998</v>
      </c>
      <c r="Q480" t="s">
        <v>446</v>
      </c>
      <c r="R480" s="44">
        <v>817217</v>
      </c>
      <c r="S480">
        <v>0</v>
      </c>
      <c r="T480" s="44">
        <v>817217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 s="44">
        <v>817217</v>
      </c>
      <c r="AG480" s="49"/>
    </row>
    <row r="481" spans="1:33" x14ac:dyDescent="0.25">
      <c r="A481">
        <v>2022</v>
      </c>
      <c r="B481">
        <v>7117</v>
      </c>
      <c r="C481" t="s">
        <v>368</v>
      </c>
      <c r="D481">
        <v>11</v>
      </c>
      <c r="E481" t="s">
        <v>508</v>
      </c>
      <c r="F481">
        <v>0</v>
      </c>
      <c r="G481" t="s">
        <v>498</v>
      </c>
      <c r="H481">
        <v>1</v>
      </c>
      <c r="I481" t="s">
        <v>747</v>
      </c>
      <c r="J481">
        <v>87</v>
      </c>
      <c r="K481" t="s">
        <v>785</v>
      </c>
      <c r="L481" s="26" t="s">
        <v>749</v>
      </c>
      <c r="M481" t="s">
        <v>750</v>
      </c>
      <c r="N481" t="s">
        <v>706</v>
      </c>
      <c r="O481" t="s">
        <v>570</v>
      </c>
      <c r="P481">
        <v>9998</v>
      </c>
      <c r="Q481" t="s">
        <v>446</v>
      </c>
      <c r="R481" s="44">
        <v>300277</v>
      </c>
      <c r="S481">
        <v>0</v>
      </c>
      <c r="T481" s="44">
        <v>300277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 s="44">
        <v>300277</v>
      </c>
      <c r="AG481" s="49"/>
    </row>
    <row r="482" spans="1:33" x14ac:dyDescent="0.25">
      <c r="A482">
        <v>2022</v>
      </c>
      <c r="B482">
        <v>7117</v>
      </c>
      <c r="C482" t="s">
        <v>368</v>
      </c>
      <c r="D482">
        <v>11</v>
      </c>
      <c r="E482" t="s">
        <v>508</v>
      </c>
      <c r="F482">
        <v>0</v>
      </c>
      <c r="G482" t="s">
        <v>498</v>
      </c>
      <c r="H482">
        <v>1</v>
      </c>
      <c r="I482" t="s">
        <v>747</v>
      </c>
      <c r="J482">
        <v>88</v>
      </c>
      <c r="K482" t="s">
        <v>786</v>
      </c>
      <c r="L482" s="26" t="s">
        <v>749</v>
      </c>
      <c r="M482" t="s">
        <v>750</v>
      </c>
      <c r="N482" t="s">
        <v>706</v>
      </c>
      <c r="O482" t="s">
        <v>570</v>
      </c>
      <c r="P482">
        <v>9998</v>
      </c>
      <c r="Q482" t="s">
        <v>446</v>
      </c>
      <c r="R482" s="44">
        <v>215980</v>
      </c>
      <c r="S482">
        <v>0</v>
      </c>
      <c r="T482" s="44">
        <v>215980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 s="44">
        <v>215980</v>
      </c>
      <c r="AG482" s="49"/>
    </row>
    <row r="483" spans="1:33" x14ac:dyDescent="0.25">
      <c r="A483">
        <v>2022</v>
      </c>
      <c r="B483">
        <v>7117</v>
      </c>
      <c r="C483" t="s">
        <v>368</v>
      </c>
      <c r="D483">
        <v>11</v>
      </c>
      <c r="E483" t="s">
        <v>508</v>
      </c>
      <c r="F483">
        <v>0</v>
      </c>
      <c r="G483" t="s">
        <v>498</v>
      </c>
      <c r="H483">
        <v>1</v>
      </c>
      <c r="I483" t="s">
        <v>747</v>
      </c>
      <c r="J483">
        <v>89</v>
      </c>
      <c r="K483" t="s">
        <v>787</v>
      </c>
      <c r="L483" s="26" t="s">
        <v>749</v>
      </c>
      <c r="M483" t="s">
        <v>750</v>
      </c>
      <c r="N483" t="s">
        <v>706</v>
      </c>
      <c r="O483" t="s">
        <v>570</v>
      </c>
      <c r="P483">
        <v>9998</v>
      </c>
      <c r="Q483" t="s">
        <v>446</v>
      </c>
      <c r="R483" s="44">
        <v>151410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G483" s="49"/>
    </row>
    <row r="484" spans="1:33" x14ac:dyDescent="0.25">
      <c r="A484">
        <v>2022</v>
      </c>
      <c r="B484">
        <v>7117</v>
      </c>
      <c r="C484" t="s">
        <v>368</v>
      </c>
      <c r="D484">
        <v>11</v>
      </c>
      <c r="E484" t="s">
        <v>508</v>
      </c>
      <c r="F484">
        <v>0</v>
      </c>
      <c r="G484" t="s">
        <v>498</v>
      </c>
      <c r="H484">
        <v>1</v>
      </c>
      <c r="I484" t="s">
        <v>747</v>
      </c>
      <c r="J484">
        <v>90</v>
      </c>
      <c r="K484" t="s">
        <v>788</v>
      </c>
      <c r="L484" s="26" t="s">
        <v>749</v>
      </c>
      <c r="M484" t="s">
        <v>750</v>
      </c>
      <c r="N484" t="s">
        <v>706</v>
      </c>
      <c r="O484" t="s">
        <v>570</v>
      </c>
      <c r="P484">
        <v>9998</v>
      </c>
      <c r="Q484" t="s">
        <v>446</v>
      </c>
      <c r="R484" s="44">
        <v>368169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 s="44">
        <v>368168.78</v>
      </c>
      <c r="AC484">
        <v>0</v>
      </c>
      <c r="AD484">
        <v>0</v>
      </c>
      <c r="AE484" s="44">
        <v>368168.78</v>
      </c>
      <c r="AG484" s="49"/>
    </row>
    <row r="485" spans="1:33" x14ac:dyDescent="0.25">
      <c r="A485">
        <v>2022</v>
      </c>
      <c r="B485">
        <v>7117</v>
      </c>
      <c r="C485" t="s">
        <v>368</v>
      </c>
      <c r="D485">
        <v>11</v>
      </c>
      <c r="E485" t="s">
        <v>508</v>
      </c>
      <c r="F485">
        <v>0</v>
      </c>
      <c r="G485" t="s">
        <v>498</v>
      </c>
      <c r="H485">
        <v>1</v>
      </c>
      <c r="I485" t="s">
        <v>747</v>
      </c>
      <c r="J485">
        <v>91</v>
      </c>
      <c r="K485" t="s">
        <v>789</v>
      </c>
      <c r="L485" s="26" t="s">
        <v>749</v>
      </c>
      <c r="M485" t="s">
        <v>750</v>
      </c>
      <c r="N485" t="s">
        <v>706</v>
      </c>
      <c r="O485" t="s">
        <v>570</v>
      </c>
      <c r="P485">
        <v>9998</v>
      </c>
      <c r="Q485" t="s">
        <v>446</v>
      </c>
      <c r="R485" s="44">
        <v>993454</v>
      </c>
      <c r="S485">
        <v>0</v>
      </c>
      <c r="T485">
        <v>0</v>
      </c>
      <c r="U485">
        <v>0</v>
      </c>
      <c r="V485" s="44">
        <v>194527</v>
      </c>
      <c r="W485">
        <v>0</v>
      </c>
      <c r="X485">
        <v>0</v>
      </c>
      <c r="Y485" s="44">
        <v>778107</v>
      </c>
      <c r="Z485">
        <v>0</v>
      </c>
      <c r="AA485">
        <v>0</v>
      </c>
      <c r="AB485">
        <v>0</v>
      </c>
      <c r="AC485">
        <v>0</v>
      </c>
      <c r="AD485">
        <v>0</v>
      </c>
      <c r="AE485" s="44">
        <v>972634</v>
      </c>
      <c r="AG485" s="49"/>
    </row>
    <row r="486" spans="1:33" x14ac:dyDescent="0.25">
      <c r="A486">
        <v>2022</v>
      </c>
      <c r="B486">
        <v>7117</v>
      </c>
      <c r="C486" t="s">
        <v>368</v>
      </c>
      <c r="D486">
        <v>11</v>
      </c>
      <c r="E486" t="s">
        <v>508</v>
      </c>
      <c r="F486">
        <v>0</v>
      </c>
      <c r="G486" t="s">
        <v>498</v>
      </c>
      <c r="H486">
        <v>1</v>
      </c>
      <c r="I486" t="s">
        <v>747</v>
      </c>
      <c r="J486">
        <v>92</v>
      </c>
      <c r="K486" t="s">
        <v>790</v>
      </c>
      <c r="L486" s="26" t="s">
        <v>749</v>
      </c>
      <c r="M486" t="s">
        <v>750</v>
      </c>
      <c r="N486" t="s">
        <v>706</v>
      </c>
      <c r="O486" t="s">
        <v>570</v>
      </c>
      <c r="P486">
        <v>9998</v>
      </c>
      <c r="Q486" t="s">
        <v>446</v>
      </c>
      <c r="R486" s="44">
        <v>663849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 s="44">
        <v>244645</v>
      </c>
      <c r="AD486" s="44">
        <v>416321</v>
      </c>
      <c r="AE486" s="44">
        <v>660966</v>
      </c>
      <c r="AG486" s="49"/>
    </row>
    <row r="487" spans="1:33" x14ac:dyDescent="0.25">
      <c r="A487">
        <v>2022</v>
      </c>
      <c r="B487">
        <v>7117</v>
      </c>
      <c r="C487" t="s">
        <v>368</v>
      </c>
      <c r="D487">
        <v>11</v>
      </c>
      <c r="E487" t="s">
        <v>508</v>
      </c>
      <c r="F487">
        <v>0</v>
      </c>
      <c r="G487" t="s">
        <v>498</v>
      </c>
      <c r="H487">
        <v>1</v>
      </c>
      <c r="I487" t="s">
        <v>747</v>
      </c>
      <c r="J487">
        <v>93</v>
      </c>
      <c r="K487" t="s">
        <v>791</v>
      </c>
      <c r="L487" s="26" t="s">
        <v>749</v>
      </c>
      <c r="M487" t="s">
        <v>750</v>
      </c>
      <c r="N487" t="s">
        <v>706</v>
      </c>
      <c r="O487" t="s">
        <v>570</v>
      </c>
      <c r="P487">
        <v>9998</v>
      </c>
      <c r="Q487" t="s">
        <v>446</v>
      </c>
      <c r="R487" s="44">
        <v>772110</v>
      </c>
      <c r="S487">
        <v>0</v>
      </c>
      <c r="T487">
        <v>0</v>
      </c>
      <c r="U487">
        <v>0</v>
      </c>
      <c r="V487" s="44">
        <v>138537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 s="44">
        <v>554150</v>
      </c>
      <c r="AE487" s="44">
        <v>692687</v>
      </c>
      <c r="AG487" s="49"/>
    </row>
    <row r="488" spans="1:33" x14ac:dyDescent="0.25">
      <c r="A488">
        <v>2022</v>
      </c>
      <c r="B488">
        <v>7117</v>
      </c>
      <c r="C488" t="s">
        <v>368</v>
      </c>
      <c r="D488">
        <v>11</v>
      </c>
      <c r="E488" t="s">
        <v>508</v>
      </c>
      <c r="F488">
        <v>0</v>
      </c>
      <c r="G488" t="s">
        <v>498</v>
      </c>
      <c r="H488">
        <v>1</v>
      </c>
      <c r="I488" t="s">
        <v>747</v>
      </c>
      <c r="J488">
        <v>94</v>
      </c>
      <c r="K488" t="s">
        <v>792</v>
      </c>
      <c r="L488" s="26" t="s">
        <v>749</v>
      </c>
      <c r="M488" t="s">
        <v>750</v>
      </c>
      <c r="N488" t="s">
        <v>706</v>
      </c>
      <c r="O488" t="s">
        <v>570</v>
      </c>
      <c r="P488">
        <v>9998</v>
      </c>
      <c r="Q488" t="s">
        <v>446</v>
      </c>
      <c r="R488" s="44">
        <v>548720</v>
      </c>
      <c r="S488">
        <v>0</v>
      </c>
      <c r="T488">
        <v>0</v>
      </c>
      <c r="U488">
        <v>0</v>
      </c>
      <c r="V488">
        <v>0</v>
      </c>
      <c r="W488">
        <v>0</v>
      </c>
      <c r="X488" s="44">
        <v>103608</v>
      </c>
      <c r="Y488">
        <v>0</v>
      </c>
      <c r="Z488">
        <v>0</v>
      </c>
      <c r="AA488">
        <v>0</v>
      </c>
      <c r="AB488">
        <v>0</v>
      </c>
      <c r="AC488">
        <v>0</v>
      </c>
      <c r="AD488" s="44">
        <v>414432</v>
      </c>
      <c r="AE488" s="44">
        <v>518040</v>
      </c>
      <c r="AG488" s="49"/>
    </row>
    <row r="489" spans="1:33" x14ac:dyDescent="0.25">
      <c r="A489">
        <v>2022</v>
      </c>
      <c r="B489">
        <v>7117</v>
      </c>
      <c r="C489" t="s">
        <v>368</v>
      </c>
      <c r="D489">
        <v>11</v>
      </c>
      <c r="E489" t="s">
        <v>508</v>
      </c>
      <c r="F489">
        <v>0</v>
      </c>
      <c r="G489" t="s">
        <v>498</v>
      </c>
      <c r="H489">
        <v>1</v>
      </c>
      <c r="I489" t="s">
        <v>747</v>
      </c>
      <c r="J489">
        <v>95</v>
      </c>
      <c r="K489" t="s">
        <v>793</v>
      </c>
      <c r="L489" s="26" t="s">
        <v>749</v>
      </c>
      <c r="M489" t="s">
        <v>750</v>
      </c>
      <c r="N489" t="s">
        <v>706</v>
      </c>
      <c r="O489" t="s">
        <v>570</v>
      </c>
      <c r="P489">
        <v>9998</v>
      </c>
      <c r="Q489" t="s">
        <v>446</v>
      </c>
      <c r="R489" s="44">
        <v>331496</v>
      </c>
      <c r="S489">
        <v>0</v>
      </c>
      <c r="T489">
        <v>0</v>
      </c>
      <c r="U489">
        <v>0</v>
      </c>
      <c r="V489" s="44">
        <v>64205</v>
      </c>
      <c r="W489" s="44">
        <v>256819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 s="44">
        <v>321024</v>
      </c>
      <c r="AG489" s="49"/>
    </row>
    <row r="490" spans="1:33" x14ac:dyDescent="0.25">
      <c r="A490">
        <v>2022</v>
      </c>
      <c r="B490">
        <v>7117</v>
      </c>
      <c r="C490" t="s">
        <v>368</v>
      </c>
      <c r="D490">
        <v>11</v>
      </c>
      <c r="E490" t="s">
        <v>508</v>
      </c>
      <c r="F490">
        <v>0</v>
      </c>
      <c r="G490" t="s">
        <v>498</v>
      </c>
      <c r="H490">
        <v>1</v>
      </c>
      <c r="I490" t="s">
        <v>747</v>
      </c>
      <c r="J490">
        <v>96</v>
      </c>
      <c r="K490" t="s">
        <v>794</v>
      </c>
      <c r="L490" s="26" t="s">
        <v>749</v>
      </c>
      <c r="M490" t="s">
        <v>750</v>
      </c>
      <c r="N490" t="s">
        <v>706</v>
      </c>
      <c r="O490" t="s">
        <v>570</v>
      </c>
      <c r="P490">
        <v>100</v>
      </c>
      <c r="Q490" t="s">
        <v>422</v>
      </c>
      <c r="R490" s="44">
        <v>18821370.530000001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 s="44">
        <v>1829135</v>
      </c>
      <c r="AA490" s="44">
        <v>2612080</v>
      </c>
      <c r="AB490" s="44">
        <v>4955013</v>
      </c>
      <c r="AC490" s="44">
        <v>2503396</v>
      </c>
      <c r="AD490" s="44">
        <v>4532181</v>
      </c>
      <c r="AE490" s="44">
        <v>16431805</v>
      </c>
      <c r="AG490" s="49"/>
    </row>
    <row r="491" spans="1:33" x14ac:dyDescent="0.25">
      <c r="A491">
        <v>2022</v>
      </c>
      <c r="B491">
        <v>7117</v>
      </c>
      <c r="C491" t="s">
        <v>368</v>
      </c>
      <c r="D491">
        <v>11</v>
      </c>
      <c r="E491" t="s">
        <v>508</v>
      </c>
      <c r="F491">
        <v>0</v>
      </c>
      <c r="G491" t="s">
        <v>498</v>
      </c>
      <c r="H491">
        <v>1</v>
      </c>
      <c r="I491" t="s">
        <v>747</v>
      </c>
      <c r="J491">
        <v>96</v>
      </c>
      <c r="K491" t="s">
        <v>794</v>
      </c>
      <c r="L491" s="26" t="s">
        <v>749</v>
      </c>
      <c r="M491" t="s">
        <v>750</v>
      </c>
      <c r="N491" t="s">
        <v>706</v>
      </c>
      <c r="O491" t="s">
        <v>570</v>
      </c>
      <c r="P491">
        <v>1955</v>
      </c>
      <c r="Q491" t="s">
        <v>419</v>
      </c>
      <c r="R491" s="44">
        <v>5000000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G491" s="49"/>
    </row>
    <row r="492" spans="1:33" x14ac:dyDescent="0.25">
      <c r="A492">
        <v>2022</v>
      </c>
      <c r="B492">
        <v>7117</v>
      </c>
      <c r="C492" t="s">
        <v>368</v>
      </c>
      <c r="D492">
        <v>11</v>
      </c>
      <c r="E492" t="s">
        <v>508</v>
      </c>
      <c r="F492">
        <v>0</v>
      </c>
      <c r="G492" t="s">
        <v>498</v>
      </c>
      <c r="H492">
        <v>1</v>
      </c>
      <c r="I492" t="s">
        <v>747</v>
      </c>
      <c r="J492">
        <v>97</v>
      </c>
      <c r="K492" t="s">
        <v>795</v>
      </c>
      <c r="L492" s="26" t="s">
        <v>749</v>
      </c>
      <c r="M492" t="s">
        <v>750</v>
      </c>
      <c r="N492" t="s">
        <v>706</v>
      </c>
      <c r="O492" t="s">
        <v>570</v>
      </c>
      <c r="P492">
        <v>100</v>
      </c>
      <c r="Q492" t="s">
        <v>422</v>
      </c>
      <c r="R492" s="44">
        <v>19177290.170000002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G492" s="49"/>
    </row>
    <row r="493" spans="1:33" x14ac:dyDescent="0.25">
      <c r="A493">
        <v>2022</v>
      </c>
      <c r="B493">
        <v>7117</v>
      </c>
      <c r="C493" t="s">
        <v>368</v>
      </c>
      <c r="D493">
        <v>11</v>
      </c>
      <c r="E493" t="s">
        <v>508</v>
      </c>
      <c r="F493">
        <v>0</v>
      </c>
      <c r="G493" t="s">
        <v>498</v>
      </c>
      <c r="H493">
        <v>2</v>
      </c>
      <c r="I493" t="s">
        <v>796</v>
      </c>
      <c r="J493">
        <v>51</v>
      </c>
      <c r="K493" t="s">
        <v>797</v>
      </c>
      <c r="L493" s="26" t="s">
        <v>749</v>
      </c>
      <c r="M493" t="s">
        <v>750</v>
      </c>
      <c r="N493" t="s">
        <v>706</v>
      </c>
      <c r="O493" t="s">
        <v>570</v>
      </c>
      <c r="P493">
        <v>1955</v>
      </c>
      <c r="Q493" t="s">
        <v>419</v>
      </c>
      <c r="R493" s="44">
        <v>2000000</v>
      </c>
      <c r="S493">
        <v>0</v>
      </c>
      <c r="T493">
        <v>0</v>
      </c>
      <c r="U493" s="44">
        <v>158308.79999999999</v>
      </c>
      <c r="V493">
        <v>0</v>
      </c>
      <c r="W493" s="44">
        <v>336993.84</v>
      </c>
      <c r="X493">
        <v>0</v>
      </c>
      <c r="Y493">
        <v>0</v>
      </c>
      <c r="Z493">
        <v>0</v>
      </c>
      <c r="AA493" s="44">
        <v>540000</v>
      </c>
      <c r="AB493">
        <v>0</v>
      </c>
      <c r="AC493">
        <v>0</v>
      </c>
      <c r="AD493">
        <v>0</v>
      </c>
      <c r="AE493" s="44">
        <v>1035302.64</v>
      </c>
      <c r="AG493" s="49"/>
    </row>
    <row r="494" spans="1:33" x14ac:dyDescent="0.25">
      <c r="A494">
        <v>2022</v>
      </c>
      <c r="B494">
        <v>7117</v>
      </c>
      <c r="C494" t="s">
        <v>368</v>
      </c>
      <c r="D494">
        <v>11</v>
      </c>
      <c r="E494" t="s">
        <v>508</v>
      </c>
      <c r="F494">
        <v>0</v>
      </c>
      <c r="G494" t="s">
        <v>498</v>
      </c>
      <c r="H494">
        <v>2</v>
      </c>
      <c r="I494" t="s">
        <v>796</v>
      </c>
      <c r="J494">
        <v>52</v>
      </c>
      <c r="K494" t="s">
        <v>798</v>
      </c>
      <c r="L494" s="26" t="s">
        <v>749</v>
      </c>
      <c r="M494" t="s">
        <v>750</v>
      </c>
      <c r="N494" t="s">
        <v>706</v>
      </c>
      <c r="O494" t="s">
        <v>570</v>
      </c>
      <c r="P494">
        <v>9998</v>
      </c>
      <c r="Q494" t="s">
        <v>446</v>
      </c>
      <c r="R494" s="44">
        <v>1240990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 s="44">
        <v>467582</v>
      </c>
      <c r="AD494">
        <v>0</v>
      </c>
      <c r="AE494" s="44">
        <v>467582</v>
      </c>
      <c r="AG494" s="49"/>
    </row>
    <row r="495" spans="1:33" x14ac:dyDescent="0.25">
      <c r="A495">
        <v>2022</v>
      </c>
      <c r="B495">
        <v>7117</v>
      </c>
      <c r="C495" t="s">
        <v>368</v>
      </c>
      <c r="D495">
        <v>11</v>
      </c>
      <c r="E495" t="s">
        <v>508</v>
      </c>
      <c r="F495">
        <v>0</v>
      </c>
      <c r="G495" t="s">
        <v>498</v>
      </c>
      <c r="H495">
        <v>2</v>
      </c>
      <c r="I495" t="s">
        <v>796</v>
      </c>
      <c r="J495">
        <v>53</v>
      </c>
      <c r="K495" t="s">
        <v>799</v>
      </c>
      <c r="L495" s="26" t="s">
        <v>749</v>
      </c>
      <c r="M495" t="s">
        <v>750</v>
      </c>
      <c r="N495" t="s">
        <v>706</v>
      </c>
      <c r="O495" t="s">
        <v>570</v>
      </c>
      <c r="P495">
        <v>9995</v>
      </c>
      <c r="Q495" t="s">
        <v>432</v>
      </c>
      <c r="R495" s="44">
        <v>12000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G495" s="49"/>
    </row>
    <row r="496" spans="1:33" x14ac:dyDescent="0.25">
      <c r="A496">
        <v>2022</v>
      </c>
      <c r="B496">
        <v>7117</v>
      </c>
      <c r="C496" t="s">
        <v>368</v>
      </c>
      <c r="D496">
        <v>11</v>
      </c>
      <c r="E496" t="s">
        <v>508</v>
      </c>
      <c r="F496">
        <v>0</v>
      </c>
      <c r="G496" t="s">
        <v>498</v>
      </c>
      <c r="H496">
        <v>2</v>
      </c>
      <c r="I496" t="s">
        <v>796</v>
      </c>
      <c r="J496">
        <v>53</v>
      </c>
      <c r="K496" t="s">
        <v>799</v>
      </c>
      <c r="L496" s="26" t="s">
        <v>749</v>
      </c>
      <c r="M496" t="s">
        <v>750</v>
      </c>
      <c r="N496" t="s">
        <v>706</v>
      </c>
      <c r="O496" t="s">
        <v>570</v>
      </c>
      <c r="P496">
        <v>9996</v>
      </c>
      <c r="Q496" t="s">
        <v>373</v>
      </c>
      <c r="R496" s="44">
        <v>1217179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G496" s="49"/>
    </row>
    <row r="497" spans="1:33" x14ac:dyDescent="0.25">
      <c r="A497">
        <v>2022</v>
      </c>
      <c r="B497">
        <v>7117</v>
      </c>
      <c r="C497" t="s">
        <v>368</v>
      </c>
      <c r="D497">
        <v>11</v>
      </c>
      <c r="E497" t="s">
        <v>508</v>
      </c>
      <c r="F497">
        <v>0</v>
      </c>
      <c r="G497" t="s">
        <v>498</v>
      </c>
      <c r="H497">
        <v>2</v>
      </c>
      <c r="I497" t="s">
        <v>796</v>
      </c>
      <c r="J497">
        <v>53</v>
      </c>
      <c r="K497" t="s">
        <v>799</v>
      </c>
      <c r="L497" s="26" t="s">
        <v>749</v>
      </c>
      <c r="M497" t="s">
        <v>750</v>
      </c>
      <c r="N497" t="s">
        <v>706</v>
      </c>
      <c r="O497" t="s">
        <v>570</v>
      </c>
      <c r="P497">
        <v>9998</v>
      </c>
      <c r="Q497" t="s">
        <v>446</v>
      </c>
      <c r="R497" s="44">
        <v>4000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G497" s="49"/>
    </row>
    <row r="498" spans="1:33" x14ac:dyDescent="0.25">
      <c r="A498">
        <v>2022</v>
      </c>
      <c r="B498">
        <v>7117</v>
      </c>
      <c r="C498" t="s">
        <v>368</v>
      </c>
      <c r="D498">
        <v>11</v>
      </c>
      <c r="E498" t="s">
        <v>508</v>
      </c>
      <c r="F498">
        <v>0</v>
      </c>
      <c r="G498" t="s">
        <v>498</v>
      </c>
      <c r="H498">
        <v>3</v>
      </c>
      <c r="I498" t="s">
        <v>800</v>
      </c>
      <c r="J498">
        <v>51</v>
      </c>
      <c r="K498" t="s">
        <v>801</v>
      </c>
      <c r="L498" s="26" t="s">
        <v>802</v>
      </c>
      <c r="M498" t="s">
        <v>803</v>
      </c>
      <c r="N498" t="s">
        <v>706</v>
      </c>
      <c r="O498" t="s">
        <v>570</v>
      </c>
      <c r="P498">
        <v>1955</v>
      </c>
      <c r="Q498" t="s">
        <v>419</v>
      </c>
      <c r="R498" s="44">
        <v>1301295</v>
      </c>
      <c r="S498">
        <v>0</v>
      </c>
      <c r="T498">
        <v>0</v>
      </c>
      <c r="U498">
        <v>0</v>
      </c>
      <c r="V498" s="44">
        <v>244640</v>
      </c>
      <c r="W498">
        <v>0</v>
      </c>
      <c r="X498">
        <v>0</v>
      </c>
      <c r="Y498">
        <v>0</v>
      </c>
      <c r="Z498">
        <v>0</v>
      </c>
      <c r="AA498" s="44">
        <v>539515</v>
      </c>
      <c r="AB498">
        <v>0</v>
      </c>
      <c r="AC498">
        <v>0</v>
      </c>
      <c r="AD498" s="44">
        <v>439046</v>
      </c>
      <c r="AE498" s="44">
        <v>1223201</v>
      </c>
      <c r="AG498" s="49"/>
    </row>
    <row r="499" spans="1:33" x14ac:dyDescent="0.25">
      <c r="A499">
        <v>2022</v>
      </c>
      <c r="B499">
        <v>7117</v>
      </c>
      <c r="C499" t="s">
        <v>368</v>
      </c>
      <c r="D499">
        <v>11</v>
      </c>
      <c r="E499" t="s">
        <v>508</v>
      </c>
      <c r="F499">
        <v>0</v>
      </c>
      <c r="G499" t="s">
        <v>498</v>
      </c>
      <c r="H499">
        <v>3</v>
      </c>
      <c r="I499" t="s">
        <v>800</v>
      </c>
      <c r="J499">
        <v>52</v>
      </c>
      <c r="K499" t="s">
        <v>804</v>
      </c>
      <c r="L499" s="26" t="s">
        <v>802</v>
      </c>
      <c r="M499" t="s">
        <v>803</v>
      </c>
      <c r="N499" t="s">
        <v>706</v>
      </c>
      <c r="O499" t="s">
        <v>570</v>
      </c>
      <c r="P499">
        <v>9998</v>
      </c>
      <c r="Q499" t="s">
        <v>446</v>
      </c>
      <c r="R499" s="44">
        <v>194706</v>
      </c>
      <c r="S499">
        <v>0</v>
      </c>
      <c r="T499" s="44">
        <v>194706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 s="44">
        <v>194706</v>
      </c>
      <c r="AG499" s="49"/>
    </row>
    <row r="500" spans="1:33" x14ac:dyDescent="0.25">
      <c r="A500">
        <v>2022</v>
      </c>
      <c r="B500">
        <v>7117</v>
      </c>
      <c r="C500" t="s">
        <v>368</v>
      </c>
      <c r="D500">
        <v>11</v>
      </c>
      <c r="E500" t="s">
        <v>508</v>
      </c>
      <c r="F500">
        <v>0</v>
      </c>
      <c r="G500" t="s">
        <v>498</v>
      </c>
      <c r="H500">
        <v>3</v>
      </c>
      <c r="I500" t="s">
        <v>800</v>
      </c>
      <c r="J500">
        <v>53</v>
      </c>
      <c r="K500" t="s">
        <v>805</v>
      </c>
      <c r="L500" s="26" t="s">
        <v>802</v>
      </c>
      <c r="M500" t="s">
        <v>803</v>
      </c>
      <c r="N500" t="s">
        <v>706</v>
      </c>
      <c r="O500" t="s">
        <v>570</v>
      </c>
      <c r="P500">
        <v>9998</v>
      </c>
      <c r="Q500" t="s">
        <v>446</v>
      </c>
      <c r="R500" s="44">
        <v>1271501</v>
      </c>
      <c r="S500">
        <v>0</v>
      </c>
      <c r="T500">
        <v>0</v>
      </c>
      <c r="U500" s="44">
        <v>1271499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 s="44">
        <v>1271499</v>
      </c>
      <c r="AG500" s="49"/>
    </row>
    <row r="501" spans="1:33" x14ac:dyDescent="0.25">
      <c r="A501">
        <v>2022</v>
      </c>
      <c r="B501">
        <v>7117</v>
      </c>
      <c r="C501" t="s">
        <v>368</v>
      </c>
      <c r="D501">
        <v>11</v>
      </c>
      <c r="E501" t="s">
        <v>508</v>
      </c>
      <c r="F501">
        <v>0</v>
      </c>
      <c r="G501" t="s">
        <v>498</v>
      </c>
      <c r="H501">
        <v>3</v>
      </c>
      <c r="I501" t="s">
        <v>800</v>
      </c>
      <c r="J501">
        <v>54</v>
      </c>
      <c r="K501" t="s">
        <v>806</v>
      </c>
      <c r="L501" s="26" t="s">
        <v>802</v>
      </c>
      <c r="M501" t="s">
        <v>803</v>
      </c>
      <c r="N501" t="s">
        <v>706</v>
      </c>
      <c r="O501" t="s">
        <v>570</v>
      </c>
      <c r="P501">
        <v>9998</v>
      </c>
      <c r="Q501" t="s">
        <v>446</v>
      </c>
      <c r="R501" s="44">
        <v>594684</v>
      </c>
      <c r="S501">
        <v>0</v>
      </c>
      <c r="T501">
        <v>0</v>
      </c>
      <c r="U501">
        <v>0</v>
      </c>
      <c r="V501" s="44">
        <v>115845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 s="44">
        <v>115845</v>
      </c>
      <c r="AG501" s="49"/>
    </row>
    <row r="502" spans="1:33" x14ac:dyDescent="0.25">
      <c r="A502">
        <v>2022</v>
      </c>
      <c r="B502">
        <v>7117</v>
      </c>
      <c r="C502" t="s">
        <v>368</v>
      </c>
      <c r="D502">
        <v>11</v>
      </c>
      <c r="E502" t="s">
        <v>508</v>
      </c>
      <c r="F502">
        <v>0</v>
      </c>
      <c r="G502" t="s">
        <v>498</v>
      </c>
      <c r="H502">
        <v>4</v>
      </c>
      <c r="I502" t="s">
        <v>807</v>
      </c>
      <c r="J502">
        <v>51</v>
      </c>
      <c r="K502" t="s">
        <v>808</v>
      </c>
      <c r="L502" s="26" t="s">
        <v>802</v>
      </c>
      <c r="M502" t="s">
        <v>803</v>
      </c>
      <c r="N502" t="s">
        <v>706</v>
      </c>
      <c r="O502" t="s">
        <v>570</v>
      </c>
      <c r="P502">
        <v>1955</v>
      </c>
      <c r="Q502" t="s">
        <v>419</v>
      </c>
      <c r="R502" s="44">
        <v>1483543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 s="44">
        <v>546597</v>
      </c>
      <c r="AD502">
        <v>0</v>
      </c>
      <c r="AE502" s="44">
        <v>546597</v>
      </c>
      <c r="AG502" s="49"/>
    </row>
    <row r="503" spans="1:33" x14ac:dyDescent="0.25">
      <c r="A503">
        <v>2022</v>
      </c>
      <c r="B503">
        <v>7117</v>
      </c>
      <c r="C503" t="s">
        <v>368</v>
      </c>
      <c r="D503">
        <v>11</v>
      </c>
      <c r="E503" t="s">
        <v>508</v>
      </c>
      <c r="F503">
        <v>0</v>
      </c>
      <c r="G503" t="s">
        <v>498</v>
      </c>
      <c r="H503">
        <v>4</v>
      </c>
      <c r="I503" t="s">
        <v>807</v>
      </c>
      <c r="J503">
        <v>52</v>
      </c>
      <c r="K503" t="s">
        <v>809</v>
      </c>
      <c r="L503" s="26" t="s">
        <v>802</v>
      </c>
      <c r="M503" t="s">
        <v>803</v>
      </c>
      <c r="N503" t="s">
        <v>706</v>
      </c>
      <c r="O503" t="s">
        <v>570</v>
      </c>
      <c r="P503">
        <v>9998</v>
      </c>
      <c r="Q503" t="s">
        <v>446</v>
      </c>
      <c r="R503" s="44">
        <v>115736</v>
      </c>
      <c r="S503">
        <v>0</v>
      </c>
      <c r="T503" s="44">
        <v>113067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 s="44">
        <v>113067</v>
      </c>
      <c r="AG503" s="49"/>
    </row>
    <row r="504" spans="1:33" x14ac:dyDescent="0.25">
      <c r="A504">
        <v>2022</v>
      </c>
      <c r="B504">
        <v>7117</v>
      </c>
      <c r="C504" t="s">
        <v>368</v>
      </c>
      <c r="D504">
        <v>11</v>
      </c>
      <c r="E504" t="s">
        <v>508</v>
      </c>
      <c r="F504">
        <v>0</v>
      </c>
      <c r="G504" t="s">
        <v>498</v>
      </c>
      <c r="H504">
        <v>4</v>
      </c>
      <c r="I504" t="s">
        <v>807</v>
      </c>
      <c r="J504">
        <v>53</v>
      </c>
      <c r="K504" t="s">
        <v>810</v>
      </c>
      <c r="L504" s="26" t="s">
        <v>802</v>
      </c>
      <c r="M504" t="s">
        <v>803</v>
      </c>
      <c r="N504" t="s">
        <v>706</v>
      </c>
      <c r="O504" t="s">
        <v>570</v>
      </c>
      <c r="P504">
        <v>9998</v>
      </c>
      <c r="Q504" t="s">
        <v>446</v>
      </c>
      <c r="R504" s="44">
        <v>667013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G504" s="49"/>
    </row>
    <row r="505" spans="1:33" x14ac:dyDescent="0.25">
      <c r="A505">
        <v>2022</v>
      </c>
      <c r="B505">
        <v>7117</v>
      </c>
      <c r="C505" t="s">
        <v>368</v>
      </c>
      <c r="D505">
        <v>11</v>
      </c>
      <c r="E505" t="s">
        <v>508</v>
      </c>
      <c r="F505">
        <v>0</v>
      </c>
      <c r="G505" t="s">
        <v>498</v>
      </c>
      <c r="H505">
        <v>4</v>
      </c>
      <c r="I505" t="s">
        <v>807</v>
      </c>
      <c r="J505">
        <v>54</v>
      </c>
      <c r="K505" t="s">
        <v>811</v>
      </c>
      <c r="L505" s="26" t="s">
        <v>802</v>
      </c>
      <c r="M505" t="s">
        <v>803</v>
      </c>
      <c r="N505" t="s">
        <v>706</v>
      </c>
      <c r="O505" t="s">
        <v>570</v>
      </c>
      <c r="P505">
        <v>9998</v>
      </c>
      <c r="Q505" t="s">
        <v>446</v>
      </c>
      <c r="R505" s="44">
        <v>1116466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 s="44">
        <v>210654</v>
      </c>
      <c r="AD505" s="44">
        <v>842617</v>
      </c>
      <c r="AE505" s="44">
        <v>1053271</v>
      </c>
      <c r="AG505" s="49"/>
    </row>
    <row r="506" spans="1:33" x14ac:dyDescent="0.25">
      <c r="A506">
        <v>2022</v>
      </c>
      <c r="B506">
        <v>7117</v>
      </c>
      <c r="C506" t="s">
        <v>368</v>
      </c>
      <c r="D506">
        <v>11</v>
      </c>
      <c r="E506" t="s">
        <v>508</v>
      </c>
      <c r="F506">
        <v>0</v>
      </c>
      <c r="G506" t="s">
        <v>498</v>
      </c>
      <c r="H506">
        <v>4</v>
      </c>
      <c r="I506" t="s">
        <v>807</v>
      </c>
      <c r="J506">
        <v>55</v>
      </c>
      <c r="K506" t="s">
        <v>812</v>
      </c>
      <c r="L506" s="26" t="s">
        <v>802</v>
      </c>
      <c r="M506" t="s">
        <v>803</v>
      </c>
      <c r="N506" t="s">
        <v>706</v>
      </c>
      <c r="O506" t="s">
        <v>570</v>
      </c>
      <c r="P506">
        <v>9998</v>
      </c>
      <c r="Q506" t="s">
        <v>446</v>
      </c>
      <c r="R506" s="44">
        <v>667473.5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 s="44">
        <v>120616</v>
      </c>
      <c r="AD506" s="44">
        <v>482462</v>
      </c>
      <c r="AE506" s="44">
        <v>603078</v>
      </c>
      <c r="AG506" s="49"/>
    </row>
    <row r="507" spans="1:33" x14ac:dyDescent="0.25">
      <c r="A507">
        <v>2022</v>
      </c>
      <c r="B507">
        <v>7117</v>
      </c>
      <c r="C507" t="s">
        <v>368</v>
      </c>
      <c r="D507">
        <v>11</v>
      </c>
      <c r="E507" t="s">
        <v>508</v>
      </c>
      <c r="F507">
        <v>0</v>
      </c>
      <c r="G507" t="s">
        <v>498</v>
      </c>
      <c r="H507">
        <v>5</v>
      </c>
      <c r="I507" t="s">
        <v>813</v>
      </c>
      <c r="J507">
        <v>51</v>
      </c>
      <c r="K507" t="s">
        <v>814</v>
      </c>
      <c r="L507" s="26" t="s">
        <v>802</v>
      </c>
      <c r="M507" t="s">
        <v>803</v>
      </c>
      <c r="N507" t="s">
        <v>706</v>
      </c>
      <c r="O507" t="s">
        <v>570</v>
      </c>
      <c r="P507">
        <v>9998</v>
      </c>
      <c r="Q507" t="s">
        <v>446</v>
      </c>
      <c r="R507" s="44">
        <v>1391311</v>
      </c>
      <c r="S507">
        <v>0</v>
      </c>
      <c r="T507">
        <v>0</v>
      </c>
      <c r="U507">
        <v>0</v>
      </c>
      <c r="V507">
        <v>0</v>
      </c>
      <c r="W507">
        <v>0</v>
      </c>
      <c r="X507" s="44">
        <v>876010</v>
      </c>
      <c r="Y507">
        <v>0</v>
      </c>
      <c r="Z507">
        <v>0</v>
      </c>
      <c r="AA507">
        <v>0</v>
      </c>
      <c r="AB507">
        <v>0</v>
      </c>
      <c r="AC507">
        <v>0</v>
      </c>
      <c r="AD507" s="44">
        <v>515301</v>
      </c>
      <c r="AE507" s="44">
        <v>1391311</v>
      </c>
      <c r="AG507" s="49"/>
    </row>
    <row r="508" spans="1:33" x14ac:dyDescent="0.25">
      <c r="A508">
        <v>2022</v>
      </c>
      <c r="B508">
        <v>7117</v>
      </c>
      <c r="C508" t="s">
        <v>368</v>
      </c>
      <c r="D508">
        <v>11</v>
      </c>
      <c r="E508" t="s">
        <v>508</v>
      </c>
      <c r="F508">
        <v>0</v>
      </c>
      <c r="G508" t="s">
        <v>498</v>
      </c>
      <c r="H508">
        <v>5</v>
      </c>
      <c r="I508" t="s">
        <v>813</v>
      </c>
      <c r="J508">
        <v>52</v>
      </c>
      <c r="K508" t="s">
        <v>815</v>
      </c>
      <c r="L508" s="26" t="s">
        <v>802</v>
      </c>
      <c r="M508" t="s">
        <v>803</v>
      </c>
      <c r="N508" t="s">
        <v>706</v>
      </c>
      <c r="O508" t="s">
        <v>570</v>
      </c>
      <c r="P508">
        <v>9998</v>
      </c>
      <c r="Q508" t="s">
        <v>446</v>
      </c>
      <c r="R508" s="44">
        <v>864739</v>
      </c>
      <c r="S508">
        <v>0</v>
      </c>
      <c r="T508" s="44">
        <v>524142</v>
      </c>
      <c r="U508">
        <v>0</v>
      </c>
      <c r="V508">
        <v>0</v>
      </c>
      <c r="W508" s="44">
        <v>340597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 s="44">
        <v>864739</v>
      </c>
      <c r="AG508" s="49"/>
    </row>
    <row r="509" spans="1:33" x14ac:dyDescent="0.25">
      <c r="A509">
        <v>2022</v>
      </c>
      <c r="B509">
        <v>7117</v>
      </c>
      <c r="C509" t="s">
        <v>368</v>
      </c>
      <c r="D509">
        <v>11</v>
      </c>
      <c r="E509" t="s">
        <v>508</v>
      </c>
      <c r="F509">
        <v>0</v>
      </c>
      <c r="G509" t="s">
        <v>498</v>
      </c>
      <c r="H509">
        <v>6</v>
      </c>
      <c r="I509" t="s">
        <v>816</v>
      </c>
      <c r="J509">
        <v>51</v>
      </c>
      <c r="K509" t="s">
        <v>817</v>
      </c>
      <c r="L509" s="26" t="s">
        <v>802</v>
      </c>
      <c r="M509" t="s">
        <v>803</v>
      </c>
      <c r="N509" t="s">
        <v>706</v>
      </c>
      <c r="O509" t="s">
        <v>570</v>
      </c>
      <c r="P509">
        <v>1955</v>
      </c>
      <c r="Q509" t="s">
        <v>419</v>
      </c>
      <c r="R509" s="44">
        <v>241299</v>
      </c>
      <c r="S509">
        <v>0</v>
      </c>
      <c r="T509">
        <v>0</v>
      </c>
      <c r="U509">
        <v>0</v>
      </c>
      <c r="V509" s="44">
        <v>46802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 s="44">
        <v>46802</v>
      </c>
      <c r="AG509" s="49"/>
    </row>
    <row r="510" spans="1:33" x14ac:dyDescent="0.25">
      <c r="A510">
        <v>2022</v>
      </c>
      <c r="B510">
        <v>7117</v>
      </c>
      <c r="C510" t="s">
        <v>368</v>
      </c>
      <c r="D510">
        <v>11</v>
      </c>
      <c r="E510" t="s">
        <v>508</v>
      </c>
      <c r="F510">
        <v>0</v>
      </c>
      <c r="G510" t="s">
        <v>498</v>
      </c>
      <c r="H510">
        <v>6</v>
      </c>
      <c r="I510" t="s">
        <v>816</v>
      </c>
      <c r="J510">
        <v>52</v>
      </c>
      <c r="K510" t="s">
        <v>818</v>
      </c>
      <c r="L510" s="26" t="s">
        <v>802</v>
      </c>
      <c r="M510" t="s">
        <v>803</v>
      </c>
      <c r="N510" t="s">
        <v>706</v>
      </c>
      <c r="O510" t="s">
        <v>570</v>
      </c>
      <c r="P510">
        <v>9998</v>
      </c>
      <c r="Q510" t="s">
        <v>446</v>
      </c>
      <c r="R510" s="44">
        <v>1599666</v>
      </c>
      <c r="S510">
        <v>0</v>
      </c>
      <c r="T510">
        <v>0</v>
      </c>
      <c r="U510">
        <v>0</v>
      </c>
      <c r="V510">
        <v>0</v>
      </c>
      <c r="W510">
        <v>0</v>
      </c>
      <c r="X510" s="44">
        <v>969682</v>
      </c>
      <c r="Y510">
        <v>0</v>
      </c>
      <c r="Z510">
        <v>0</v>
      </c>
      <c r="AA510">
        <v>0</v>
      </c>
      <c r="AB510">
        <v>0</v>
      </c>
      <c r="AC510" s="44">
        <v>629984</v>
      </c>
      <c r="AD510">
        <v>0</v>
      </c>
      <c r="AE510" s="44">
        <v>1599666</v>
      </c>
      <c r="AG510" s="49"/>
    </row>
    <row r="511" spans="1:33" x14ac:dyDescent="0.25">
      <c r="A511">
        <v>2022</v>
      </c>
      <c r="B511">
        <v>7117</v>
      </c>
      <c r="C511" t="s">
        <v>368</v>
      </c>
      <c r="D511">
        <v>11</v>
      </c>
      <c r="E511" t="s">
        <v>508</v>
      </c>
      <c r="F511">
        <v>0</v>
      </c>
      <c r="G511" t="s">
        <v>498</v>
      </c>
      <c r="H511">
        <v>6</v>
      </c>
      <c r="I511" t="s">
        <v>816</v>
      </c>
      <c r="J511">
        <v>53</v>
      </c>
      <c r="K511" t="s">
        <v>819</v>
      </c>
      <c r="L511" s="26" t="s">
        <v>802</v>
      </c>
      <c r="M511" t="s">
        <v>803</v>
      </c>
      <c r="N511" t="s">
        <v>706</v>
      </c>
      <c r="O511" t="s">
        <v>570</v>
      </c>
      <c r="P511">
        <v>9998</v>
      </c>
      <c r="Q511" t="s">
        <v>446</v>
      </c>
      <c r="R511" s="44">
        <v>18246</v>
      </c>
      <c r="S511">
        <v>0</v>
      </c>
      <c r="T511" s="44">
        <v>18246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 s="44">
        <v>-18246</v>
      </c>
      <c r="AB511" s="44">
        <v>18246</v>
      </c>
      <c r="AC511">
        <v>0</v>
      </c>
      <c r="AD511">
        <v>0</v>
      </c>
      <c r="AE511" s="44">
        <v>18246</v>
      </c>
      <c r="AG511" s="49"/>
    </row>
    <row r="512" spans="1:33" x14ac:dyDescent="0.25">
      <c r="A512">
        <v>2022</v>
      </c>
      <c r="B512">
        <v>7117</v>
      </c>
      <c r="C512" t="s">
        <v>368</v>
      </c>
      <c r="D512">
        <v>11</v>
      </c>
      <c r="E512" t="s">
        <v>508</v>
      </c>
      <c r="F512">
        <v>0</v>
      </c>
      <c r="G512" t="s">
        <v>498</v>
      </c>
      <c r="H512">
        <v>6</v>
      </c>
      <c r="I512" t="s">
        <v>816</v>
      </c>
      <c r="J512">
        <v>54</v>
      </c>
      <c r="K512" t="s">
        <v>820</v>
      </c>
      <c r="L512" s="26" t="s">
        <v>802</v>
      </c>
      <c r="M512" t="s">
        <v>803</v>
      </c>
      <c r="N512" t="s">
        <v>706</v>
      </c>
      <c r="O512" t="s">
        <v>570</v>
      </c>
      <c r="P512">
        <v>9998</v>
      </c>
      <c r="Q512" t="s">
        <v>446</v>
      </c>
      <c r="R512" s="44">
        <v>30745.32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 s="44">
        <v>30745.32</v>
      </c>
      <c r="AE512" s="44">
        <v>30745.32</v>
      </c>
      <c r="AG512" s="49"/>
    </row>
    <row r="513" spans="1:33" x14ac:dyDescent="0.25">
      <c r="A513">
        <v>2022</v>
      </c>
      <c r="B513">
        <v>7117</v>
      </c>
      <c r="C513" t="s">
        <v>368</v>
      </c>
      <c r="D513">
        <v>11</v>
      </c>
      <c r="E513" t="s">
        <v>508</v>
      </c>
      <c r="F513">
        <v>0</v>
      </c>
      <c r="G513" t="s">
        <v>498</v>
      </c>
      <c r="H513">
        <v>15</v>
      </c>
      <c r="I513" t="s">
        <v>821</v>
      </c>
      <c r="J513">
        <v>51</v>
      </c>
      <c r="K513" t="s">
        <v>822</v>
      </c>
      <c r="L513" s="26" t="s">
        <v>823</v>
      </c>
      <c r="M513" t="s">
        <v>824</v>
      </c>
      <c r="N513" t="s">
        <v>706</v>
      </c>
      <c r="O513" t="s">
        <v>570</v>
      </c>
      <c r="P513">
        <v>1955</v>
      </c>
      <c r="Q513" t="s">
        <v>419</v>
      </c>
      <c r="R513" s="44">
        <v>1559813</v>
      </c>
      <c r="S513">
        <v>0</v>
      </c>
      <c r="T513">
        <v>0</v>
      </c>
      <c r="U513">
        <v>0</v>
      </c>
      <c r="V513" s="44">
        <v>306137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 s="44">
        <v>1224547</v>
      </c>
      <c r="AE513" s="44">
        <v>1530684</v>
      </c>
      <c r="AG513" s="40">
        <f>AE516+AE405</f>
        <v>138692396.5</v>
      </c>
    </row>
    <row r="514" spans="1:33" x14ac:dyDescent="0.25">
      <c r="A514">
        <v>2022</v>
      </c>
      <c r="B514">
        <v>7117</v>
      </c>
      <c r="C514" t="s">
        <v>368</v>
      </c>
      <c r="D514">
        <v>11</v>
      </c>
      <c r="E514" t="s">
        <v>508</v>
      </c>
      <c r="F514">
        <v>0</v>
      </c>
      <c r="G514" t="s">
        <v>498</v>
      </c>
      <c r="H514">
        <v>16</v>
      </c>
      <c r="I514" t="s">
        <v>825</v>
      </c>
      <c r="J514">
        <v>51</v>
      </c>
      <c r="K514" t="s">
        <v>826</v>
      </c>
      <c r="L514" s="26" t="s">
        <v>823</v>
      </c>
      <c r="M514" t="s">
        <v>824</v>
      </c>
      <c r="N514" t="s">
        <v>706</v>
      </c>
      <c r="O514" t="s">
        <v>570</v>
      </c>
      <c r="P514">
        <v>100</v>
      </c>
      <c r="Q514" t="s">
        <v>422</v>
      </c>
      <c r="R514" s="44">
        <v>6608000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 s="44">
        <v>1499236</v>
      </c>
      <c r="AE514" s="44">
        <v>1499236</v>
      </c>
      <c r="AG514" s="49"/>
    </row>
    <row r="515" spans="1:33" x14ac:dyDescent="0.25">
      <c r="A515">
        <v>2022</v>
      </c>
      <c r="B515">
        <v>7117</v>
      </c>
      <c r="C515" t="s">
        <v>368</v>
      </c>
      <c r="D515">
        <v>11</v>
      </c>
      <c r="E515" t="s">
        <v>508</v>
      </c>
      <c r="F515">
        <v>0</v>
      </c>
      <c r="G515" t="s">
        <v>498</v>
      </c>
      <c r="H515">
        <v>16</v>
      </c>
      <c r="I515" t="s">
        <v>825</v>
      </c>
      <c r="J515">
        <v>51</v>
      </c>
      <c r="K515" t="s">
        <v>826</v>
      </c>
      <c r="L515" s="26" t="s">
        <v>823</v>
      </c>
      <c r="M515" t="s">
        <v>824</v>
      </c>
      <c r="N515" t="s">
        <v>706</v>
      </c>
      <c r="O515" t="s">
        <v>570</v>
      </c>
      <c r="P515">
        <v>1955</v>
      </c>
      <c r="Q515" t="s">
        <v>419</v>
      </c>
      <c r="R515" s="44">
        <v>1340562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G515" s="49"/>
    </row>
    <row r="516" spans="1:33" ht="15.75" x14ac:dyDescent="0.25">
      <c r="R516" s="45">
        <f t="shared" ref="R516:AE516" si="5">SUM(R411:R515)</f>
        <v>208865451.88999999</v>
      </c>
      <c r="S516" s="45">
        <f t="shared" si="5"/>
        <v>0</v>
      </c>
      <c r="T516" s="45">
        <f t="shared" si="5"/>
        <v>24458791</v>
      </c>
      <c r="U516" s="45">
        <f t="shared" si="5"/>
        <v>2222278.7999999998</v>
      </c>
      <c r="V516" s="45">
        <f t="shared" si="5"/>
        <v>5347921</v>
      </c>
      <c r="W516" s="45">
        <f t="shared" si="5"/>
        <v>10992978.84</v>
      </c>
      <c r="X516" s="45">
        <f t="shared" si="5"/>
        <v>14227459</v>
      </c>
      <c r="Y516" s="45">
        <f t="shared" si="5"/>
        <v>4461960.03</v>
      </c>
      <c r="Z516" s="45">
        <f t="shared" si="5"/>
        <v>2840928</v>
      </c>
      <c r="AA516" s="45">
        <f t="shared" si="5"/>
        <v>5082518</v>
      </c>
      <c r="AB516" s="45">
        <f t="shared" si="5"/>
        <v>6370838.7800000003</v>
      </c>
      <c r="AC516" s="45">
        <f t="shared" si="5"/>
        <v>9047671</v>
      </c>
      <c r="AD516" s="45">
        <f t="shared" si="5"/>
        <v>28051325.190000001</v>
      </c>
      <c r="AE516" s="45">
        <f t="shared" si="5"/>
        <v>113104669.64</v>
      </c>
      <c r="AF516" s="50">
        <v>42895372.950000003</v>
      </c>
      <c r="AG516" s="52" t="s">
        <v>827</v>
      </c>
    </row>
    <row r="517" spans="1:33" x14ac:dyDescent="0.25">
      <c r="R517" s="44"/>
      <c r="AF517" s="50">
        <v>40126801.890000001</v>
      </c>
      <c r="AG517" s="52" t="s">
        <v>828</v>
      </c>
    </row>
    <row r="518" spans="1:33" x14ac:dyDescent="0.25">
      <c r="R518" s="44"/>
      <c r="AF518" s="50">
        <v>26801201.260000002</v>
      </c>
      <c r="AG518" s="52" t="s">
        <v>829</v>
      </c>
    </row>
    <row r="519" spans="1:33" ht="18.75" x14ac:dyDescent="0.3">
      <c r="R519" s="44"/>
      <c r="AF519" s="175">
        <f>SUM(AF516:AF518)</f>
        <v>109823376.10000001</v>
      </c>
      <c r="AG519" s="52"/>
    </row>
    <row r="520" spans="1:33" ht="18.75" x14ac:dyDescent="0.3">
      <c r="A520">
        <v>2022</v>
      </c>
      <c r="B520">
        <v>7117</v>
      </c>
      <c r="C520" t="s">
        <v>368</v>
      </c>
      <c r="D520">
        <v>96</v>
      </c>
      <c r="E520" t="s">
        <v>830</v>
      </c>
      <c r="F520">
        <v>0</v>
      </c>
      <c r="G520" t="s">
        <v>498</v>
      </c>
      <c r="H520">
        <v>0</v>
      </c>
      <c r="I520" t="s">
        <v>498</v>
      </c>
      <c r="J520">
        <v>1</v>
      </c>
      <c r="K520" t="s">
        <v>831</v>
      </c>
      <c r="L520" s="26" t="s">
        <v>832</v>
      </c>
      <c r="M520" t="s">
        <v>833</v>
      </c>
      <c r="N520" t="s">
        <v>834</v>
      </c>
      <c r="O520" t="s">
        <v>503</v>
      </c>
      <c r="P520">
        <v>9998</v>
      </c>
      <c r="Q520" t="s">
        <v>446</v>
      </c>
      <c r="R520" s="44">
        <v>9141797.4700000007</v>
      </c>
      <c r="S520">
        <v>0</v>
      </c>
      <c r="T520">
        <v>0</v>
      </c>
      <c r="U520">
        <v>0</v>
      </c>
      <c r="V520">
        <v>0</v>
      </c>
      <c r="W520" s="44">
        <v>1410648.94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 s="44">
        <v>-96078</v>
      </c>
      <c r="AE520" s="44">
        <v>1314570.94</v>
      </c>
      <c r="AF520" s="176">
        <f>+AE516-AF519</f>
        <v>3281293.5399999917</v>
      </c>
      <c r="AG520" s="52" t="s">
        <v>835</v>
      </c>
    </row>
    <row r="521" spans="1:33" x14ac:dyDescent="0.25">
      <c r="A521">
        <v>2022</v>
      </c>
      <c r="B521">
        <v>7117</v>
      </c>
      <c r="C521" t="s">
        <v>368</v>
      </c>
      <c r="D521">
        <v>96</v>
      </c>
      <c r="E521" t="s">
        <v>830</v>
      </c>
      <c r="F521">
        <v>0</v>
      </c>
      <c r="G521" t="s">
        <v>498</v>
      </c>
      <c r="H521">
        <v>0</v>
      </c>
      <c r="I521" t="s">
        <v>498</v>
      </c>
      <c r="J521">
        <v>1</v>
      </c>
      <c r="K521" t="s">
        <v>831</v>
      </c>
      <c r="L521" s="26" t="s">
        <v>832</v>
      </c>
      <c r="M521" t="s">
        <v>833</v>
      </c>
      <c r="N521" t="s">
        <v>836</v>
      </c>
      <c r="O521" t="s">
        <v>513</v>
      </c>
      <c r="P521">
        <v>9998</v>
      </c>
      <c r="Q521" t="s">
        <v>446</v>
      </c>
      <c r="R521" s="44">
        <v>14534592.27</v>
      </c>
      <c r="S521">
        <v>0</v>
      </c>
      <c r="T521">
        <v>0</v>
      </c>
      <c r="U521" s="44">
        <v>3698004.22</v>
      </c>
      <c r="V521" s="44">
        <v>292360.48</v>
      </c>
      <c r="W521" s="44">
        <v>1548481.23</v>
      </c>
      <c r="X521" s="44">
        <v>30000</v>
      </c>
      <c r="Y521">
        <v>0</v>
      </c>
      <c r="Z521">
        <v>0</v>
      </c>
      <c r="AA521" s="44">
        <v>855789.2</v>
      </c>
      <c r="AB521" s="44">
        <v>6575</v>
      </c>
      <c r="AC521">
        <v>0</v>
      </c>
      <c r="AD521" s="44">
        <v>61695.97</v>
      </c>
      <c r="AE521" s="44">
        <v>6492906.0999999996</v>
      </c>
      <c r="AG521" s="49"/>
    </row>
    <row r="522" spans="1:33" x14ac:dyDescent="0.25">
      <c r="A522">
        <v>2022</v>
      </c>
      <c r="B522">
        <v>7117</v>
      </c>
      <c r="C522" t="s">
        <v>368</v>
      </c>
      <c r="D522">
        <v>96</v>
      </c>
      <c r="E522" t="s">
        <v>830</v>
      </c>
      <c r="F522">
        <v>0</v>
      </c>
      <c r="G522" t="s">
        <v>498</v>
      </c>
      <c r="H522">
        <v>0</v>
      </c>
      <c r="I522" t="s">
        <v>498</v>
      </c>
      <c r="J522">
        <v>1</v>
      </c>
      <c r="K522" t="s">
        <v>831</v>
      </c>
      <c r="L522" s="26" t="s">
        <v>832</v>
      </c>
      <c r="M522" t="s">
        <v>833</v>
      </c>
      <c r="N522" t="s">
        <v>837</v>
      </c>
      <c r="O522" t="s">
        <v>527</v>
      </c>
      <c r="P522">
        <v>9998</v>
      </c>
      <c r="Q522" t="s">
        <v>446</v>
      </c>
      <c r="R522" s="44">
        <v>493110.24</v>
      </c>
      <c r="S522">
        <v>0</v>
      </c>
      <c r="T522">
        <v>0</v>
      </c>
      <c r="U522">
        <v>0</v>
      </c>
      <c r="V522">
        <v>0</v>
      </c>
      <c r="W522" s="44">
        <v>81213.679999999993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 s="44">
        <v>-8572.7999999999993</v>
      </c>
      <c r="AE522" s="44">
        <v>72640.88</v>
      </c>
      <c r="AG522" s="49"/>
    </row>
    <row r="523" spans="1:33" x14ac:dyDescent="0.25">
      <c r="A523">
        <v>2022</v>
      </c>
      <c r="B523">
        <v>7117</v>
      </c>
      <c r="C523" t="s">
        <v>368</v>
      </c>
      <c r="D523">
        <v>96</v>
      </c>
      <c r="E523" t="s">
        <v>830</v>
      </c>
      <c r="F523">
        <v>0</v>
      </c>
      <c r="G523" t="s">
        <v>498</v>
      </c>
      <c r="H523">
        <v>0</v>
      </c>
      <c r="I523" t="s">
        <v>498</v>
      </c>
      <c r="J523">
        <v>1</v>
      </c>
      <c r="K523" t="s">
        <v>831</v>
      </c>
      <c r="L523" s="26" t="s">
        <v>832</v>
      </c>
      <c r="M523" t="s">
        <v>833</v>
      </c>
      <c r="N523" t="s">
        <v>838</v>
      </c>
      <c r="O523" t="s">
        <v>570</v>
      </c>
      <c r="P523">
        <v>9998</v>
      </c>
      <c r="Q523" t="s">
        <v>446</v>
      </c>
      <c r="R523" s="44">
        <v>4848199.9000000004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G523" s="49"/>
    </row>
    <row r="524" spans="1:33" ht="15.75" x14ac:dyDescent="0.25">
      <c r="R524" s="47">
        <f t="shared" ref="R524:AE524" si="6">SUM(R520:R523)</f>
        <v>29017699.880000003</v>
      </c>
      <c r="S524" s="47">
        <f t="shared" si="6"/>
        <v>0</v>
      </c>
      <c r="T524" s="47">
        <f t="shared" si="6"/>
        <v>0</v>
      </c>
      <c r="U524" s="47">
        <f t="shared" si="6"/>
        <v>3698004.22</v>
      </c>
      <c r="V524" s="47">
        <f t="shared" si="6"/>
        <v>292360.48</v>
      </c>
      <c r="W524" s="47">
        <f t="shared" si="6"/>
        <v>3040343.85</v>
      </c>
      <c r="X524" s="47">
        <f t="shared" si="6"/>
        <v>30000</v>
      </c>
      <c r="Y524" s="47">
        <f t="shared" si="6"/>
        <v>0</v>
      </c>
      <c r="Z524" s="47">
        <f t="shared" si="6"/>
        <v>0</v>
      </c>
      <c r="AA524" s="47">
        <f t="shared" si="6"/>
        <v>855789.2</v>
      </c>
      <c r="AB524" s="47">
        <f t="shared" si="6"/>
        <v>6575</v>
      </c>
      <c r="AC524" s="47">
        <f t="shared" si="6"/>
        <v>0</v>
      </c>
      <c r="AD524" s="47">
        <f t="shared" si="6"/>
        <v>-42954.83</v>
      </c>
      <c r="AE524" s="47">
        <f t="shared" si="6"/>
        <v>7880117.919999999</v>
      </c>
      <c r="AG524" s="44"/>
    </row>
    <row r="527" spans="1:33" x14ac:dyDescent="0.25">
      <c r="A527">
        <v>2022</v>
      </c>
      <c r="B527">
        <v>7117</v>
      </c>
      <c r="C527" t="s">
        <v>368</v>
      </c>
      <c r="D527">
        <v>1</v>
      </c>
      <c r="E527" t="s">
        <v>497</v>
      </c>
      <c r="F527">
        <v>0</v>
      </c>
      <c r="G527" t="s">
        <v>498</v>
      </c>
      <c r="H527">
        <v>0</v>
      </c>
      <c r="I527" t="s">
        <v>498</v>
      </c>
      <c r="J527">
        <v>4</v>
      </c>
      <c r="K527" t="s">
        <v>505</v>
      </c>
      <c r="L527" s="26" t="s">
        <v>839</v>
      </c>
      <c r="M527" t="s">
        <v>840</v>
      </c>
      <c r="N527" t="s">
        <v>502</v>
      </c>
      <c r="O527" t="s">
        <v>503</v>
      </c>
      <c r="P527">
        <v>9996</v>
      </c>
      <c r="Q527" t="s">
        <v>373</v>
      </c>
      <c r="R527" s="44">
        <v>400000</v>
      </c>
      <c r="S527">
        <v>0</v>
      </c>
      <c r="T527">
        <v>0</v>
      </c>
      <c r="U527" s="44">
        <v>15166.26</v>
      </c>
      <c r="V527" s="44">
        <v>99381.08</v>
      </c>
      <c r="W527" s="44">
        <v>6501.55</v>
      </c>
      <c r="X527" s="44">
        <v>16494.39</v>
      </c>
      <c r="Y527">
        <v>0</v>
      </c>
      <c r="Z527" s="44">
        <v>19382.849999999999</v>
      </c>
      <c r="AA527" s="44">
        <v>11858.41</v>
      </c>
      <c r="AB527" s="44">
        <v>93190.1</v>
      </c>
      <c r="AC527">
        <v>0</v>
      </c>
      <c r="AD527" s="44">
        <v>45004.84</v>
      </c>
      <c r="AE527" s="44">
        <v>306979.48</v>
      </c>
      <c r="AG527" s="49"/>
    </row>
    <row r="528" spans="1:33" x14ac:dyDescent="0.25">
      <c r="A528">
        <v>2022</v>
      </c>
      <c r="B528">
        <v>7117</v>
      </c>
      <c r="C528" t="s">
        <v>368</v>
      </c>
      <c r="D528">
        <v>1</v>
      </c>
      <c r="E528" t="s">
        <v>497</v>
      </c>
      <c r="F528">
        <v>0</v>
      </c>
      <c r="G528" t="s">
        <v>498</v>
      </c>
      <c r="H528">
        <v>0</v>
      </c>
      <c r="I528" t="s">
        <v>498</v>
      </c>
      <c r="J528">
        <v>4</v>
      </c>
      <c r="K528" t="s">
        <v>505</v>
      </c>
      <c r="L528" s="26" t="s">
        <v>839</v>
      </c>
      <c r="M528" t="s">
        <v>840</v>
      </c>
      <c r="N528" t="s">
        <v>512</v>
      </c>
      <c r="O528" t="s">
        <v>513</v>
      </c>
      <c r="P528">
        <v>9996</v>
      </c>
      <c r="Q528" t="s">
        <v>373</v>
      </c>
      <c r="R528" s="44">
        <v>250000</v>
      </c>
      <c r="S528">
        <v>0</v>
      </c>
      <c r="T528">
        <v>0</v>
      </c>
      <c r="U528" s="44">
        <v>27283.759999999998</v>
      </c>
      <c r="V528" s="44">
        <v>19013.28</v>
      </c>
      <c r="W528" s="44">
        <v>14427.41</v>
      </c>
      <c r="X528" s="44">
        <v>20342.95</v>
      </c>
      <c r="Y528">
        <v>0</v>
      </c>
      <c r="Z528" s="44">
        <v>32535.77</v>
      </c>
      <c r="AA528" s="44">
        <v>18249.14</v>
      </c>
      <c r="AB528" s="44">
        <v>14655.87</v>
      </c>
      <c r="AC528">
        <v>0</v>
      </c>
      <c r="AD528" s="44">
        <v>61990.74</v>
      </c>
      <c r="AE528" s="44">
        <v>208498.92</v>
      </c>
      <c r="AG528" s="49"/>
    </row>
    <row r="529" spans="1:33" x14ac:dyDescent="0.25">
      <c r="A529">
        <v>2022</v>
      </c>
      <c r="B529">
        <v>7117</v>
      </c>
      <c r="C529" t="s">
        <v>368</v>
      </c>
      <c r="D529">
        <v>1</v>
      </c>
      <c r="E529" t="s">
        <v>497</v>
      </c>
      <c r="F529">
        <v>0</v>
      </c>
      <c r="G529" t="s">
        <v>498</v>
      </c>
      <c r="H529">
        <v>0</v>
      </c>
      <c r="I529" t="s">
        <v>498</v>
      </c>
      <c r="J529">
        <v>4</v>
      </c>
      <c r="K529" t="s">
        <v>505</v>
      </c>
      <c r="L529" s="26" t="s">
        <v>839</v>
      </c>
      <c r="M529" t="s">
        <v>840</v>
      </c>
      <c r="N529" t="s">
        <v>526</v>
      </c>
      <c r="O529" t="s">
        <v>527</v>
      </c>
      <c r="P529">
        <v>9996</v>
      </c>
      <c r="Q529" t="s">
        <v>373</v>
      </c>
      <c r="R529" s="44">
        <v>250000</v>
      </c>
      <c r="S529">
        <v>0</v>
      </c>
      <c r="T529">
        <v>0</v>
      </c>
      <c r="U529" s="44">
        <v>5212.07</v>
      </c>
      <c r="V529" s="44">
        <v>1421.64</v>
      </c>
      <c r="W529" s="44">
        <v>2001.96</v>
      </c>
      <c r="X529" s="44">
        <v>1818.52</v>
      </c>
      <c r="Y529">
        <v>0</v>
      </c>
      <c r="Z529" s="44">
        <v>5152.68</v>
      </c>
      <c r="AA529" s="44">
        <v>2277.23</v>
      </c>
      <c r="AB529" s="44">
        <v>4201.29</v>
      </c>
      <c r="AC529">
        <v>0</v>
      </c>
      <c r="AD529" s="44">
        <v>8986.6</v>
      </c>
      <c r="AE529" s="44">
        <v>31071.99</v>
      </c>
      <c r="AG529" s="49"/>
    </row>
    <row r="530" spans="1:33" x14ac:dyDescent="0.25">
      <c r="A530">
        <v>2022</v>
      </c>
      <c r="B530">
        <v>7117</v>
      </c>
      <c r="C530" t="s">
        <v>368</v>
      </c>
      <c r="D530">
        <v>1</v>
      </c>
      <c r="E530" t="s">
        <v>497</v>
      </c>
      <c r="F530">
        <v>0</v>
      </c>
      <c r="G530" t="s">
        <v>498</v>
      </c>
      <c r="H530">
        <v>0</v>
      </c>
      <c r="I530" t="s">
        <v>498</v>
      </c>
      <c r="J530">
        <v>4</v>
      </c>
      <c r="K530" t="s">
        <v>505</v>
      </c>
      <c r="L530" s="26" t="s">
        <v>839</v>
      </c>
      <c r="M530" t="s">
        <v>840</v>
      </c>
      <c r="N530" t="s">
        <v>569</v>
      </c>
      <c r="O530" t="s">
        <v>570</v>
      </c>
      <c r="P530">
        <v>9996</v>
      </c>
      <c r="Q530" t="s">
        <v>373</v>
      </c>
      <c r="R530" s="44">
        <v>250000</v>
      </c>
      <c r="S530">
        <v>0</v>
      </c>
      <c r="T530">
        <v>0</v>
      </c>
      <c r="U530" s="44">
        <v>25936.25</v>
      </c>
      <c r="V530" s="44">
        <v>42028.73</v>
      </c>
      <c r="W530" s="44">
        <v>9206.75</v>
      </c>
      <c r="X530" s="44">
        <v>11415.89</v>
      </c>
      <c r="Y530">
        <v>0</v>
      </c>
      <c r="Z530" s="44">
        <v>52530.65</v>
      </c>
      <c r="AA530" s="44">
        <v>9168.25</v>
      </c>
      <c r="AB530" s="44">
        <v>24140.240000000002</v>
      </c>
      <c r="AC530">
        <v>0</v>
      </c>
      <c r="AD530" s="44">
        <v>58618.28</v>
      </c>
      <c r="AE530" s="44">
        <v>233045.04</v>
      </c>
      <c r="AG530" s="49"/>
    </row>
    <row r="531" spans="1:33" ht="15.75" x14ac:dyDescent="0.25">
      <c r="R531" s="45">
        <f t="shared" ref="R531:AE531" si="7">SUM(R527:R530)</f>
        <v>1150000</v>
      </c>
      <c r="S531" s="45">
        <f t="shared" si="7"/>
        <v>0</v>
      </c>
      <c r="T531" s="45">
        <f t="shared" si="7"/>
        <v>0</v>
      </c>
      <c r="U531" s="45">
        <f t="shared" si="7"/>
        <v>73598.34</v>
      </c>
      <c r="V531" s="45">
        <f t="shared" si="7"/>
        <v>161844.73000000001</v>
      </c>
      <c r="W531" s="45">
        <f t="shared" si="7"/>
        <v>32137.67</v>
      </c>
      <c r="X531" s="45">
        <f t="shared" si="7"/>
        <v>50071.749999999993</v>
      </c>
      <c r="Y531" s="45">
        <f t="shared" si="7"/>
        <v>0</v>
      </c>
      <c r="Z531" s="45">
        <f t="shared" si="7"/>
        <v>109601.95</v>
      </c>
      <c r="AA531" s="45">
        <f t="shared" si="7"/>
        <v>41553.03</v>
      </c>
      <c r="AB531" s="45">
        <f t="shared" si="7"/>
        <v>136187.5</v>
      </c>
      <c r="AC531" s="45">
        <f t="shared" si="7"/>
        <v>0</v>
      </c>
      <c r="AD531" s="45">
        <f t="shared" si="7"/>
        <v>174600.46</v>
      </c>
      <c r="AE531" s="45">
        <f t="shared" si="7"/>
        <v>779595.43</v>
      </c>
    </row>
    <row r="533" spans="1:33" ht="18.75" x14ac:dyDescent="0.3">
      <c r="R533" s="24">
        <f>+R531+R524+R516+R405+R378+R359+R274+R191</f>
        <v>600240605.58000004</v>
      </c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4">
        <f>+AE531+AE524+AE516+AE405+AE378+AE359+AE274+AE191</f>
        <v>437213685.76999998</v>
      </c>
    </row>
    <row r="534" spans="1:33" x14ac:dyDescent="0.25">
      <c r="AE534" s="57">
        <f>-AE524</f>
        <v>-7880117.919999999</v>
      </c>
    </row>
    <row r="535" spans="1:33" x14ac:dyDescent="0.25">
      <c r="AE535" s="57">
        <f>-AF519</f>
        <v>-109823376.10000001</v>
      </c>
    </row>
    <row r="536" spans="1:33" x14ac:dyDescent="0.25">
      <c r="AE536" s="57">
        <f>-AF405</f>
        <v>-24794998.879999999</v>
      </c>
    </row>
    <row r="537" spans="1:33" x14ac:dyDescent="0.25">
      <c r="AE537" s="57">
        <f>-'NOTAS 2022'!J60</f>
        <v>12624123.9868</v>
      </c>
    </row>
    <row r="538" spans="1:33" x14ac:dyDescent="0.25">
      <c r="AE538" s="44">
        <f>SUM(AE533:AE537)</f>
        <v>307339316.85679996</v>
      </c>
      <c r="AG538" s="40"/>
    </row>
    <row r="539" spans="1:33" x14ac:dyDescent="0.25">
      <c r="AE539" s="40"/>
      <c r="AG539" s="57"/>
    </row>
    <row r="540" spans="1:33" x14ac:dyDescent="0.25">
      <c r="AE540" s="57">
        <f>AE538-AE539</f>
        <v>307339316.85679996</v>
      </c>
    </row>
  </sheetData>
  <autoFilter ref="A1:AJ19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6"/>
  <sheetViews>
    <sheetView topLeftCell="A81" workbookViewId="0">
      <selection activeCell="J68" sqref="J68"/>
    </sheetView>
  </sheetViews>
  <sheetFormatPr baseColWidth="10" defaultRowHeight="15" x14ac:dyDescent="0.25"/>
  <cols>
    <col min="1" max="1" width="0.28515625" customWidth="1"/>
    <col min="2" max="2" width="12.140625" customWidth="1"/>
    <col min="3" max="3" width="12.5703125" customWidth="1"/>
    <col min="4" max="4" width="14" customWidth="1"/>
    <col min="5" max="5" width="13.42578125" customWidth="1"/>
    <col min="6" max="6" width="14.28515625" customWidth="1"/>
    <col min="7" max="7" width="13.85546875" customWidth="1"/>
    <col min="8" max="8" width="14.42578125" customWidth="1"/>
    <col min="9" max="9" width="14.140625" customWidth="1"/>
    <col min="10" max="10" width="14.85546875" customWidth="1"/>
  </cols>
  <sheetData>
    <row r="2" spans="2:8" x14ac:dyDescent="0.25">
      <c r="B2" s="4"/>
      <c r="C2" s="5"/>
      <c r="D2" s="2"/>
      <c r="E2" s="2"/>
      <c r="F2" s="2"/>
      <c r="G2" s="5"/>
      <c r="H2" s="2"/>
    </row>
    <row r="3" spans="2:8" x14ac:dyDescent="0.25">
      <c r="B3" s="2"/>
      <c r="C3" s="5"/>
      <c r="D3" s="2"/>
      <c r="E3" s="2"/>
      <c r="F3" s="2"/>
      <c r="G3" s="5"/>
      <c r="H3" s="2"/>
    </row>
    <row r="4" spans="2:8" x14ac:dyDescent="0.25">
      <c r="B4" s="2"/>
      <c r="C4" s="5"/>
      <c r="D4" s="4"/>
      <c r="E4" s="2"/>
      <c r="F4" s="2"/>
      <c r="G4" s="5"/>
      <c r="H4" s="4"/>
    </row>
    <row r="5" spans="2:8" x14ac:dyDescent="0.25">
      <c r="B5" s="2"/>
      <c r="C5" s="2"/>
      <c r="D5" s="1"/>
      <c r="E5" s="2"/>
      <c r="F5" s="2"/>
      <c r="G5" s="2"/>
      <c r="H5" s="1"/>
    </row>
    <row r="6" spans="2:8" x14ac:dyDescent="0.25">
      <c r="B6" s="2"/>
      <c r="C6" s="2"/>
      <c r="D6" s="2"/>
      <c r="E6" s="2"/>
      <c r="F6" s="2"/>
      <c r="G6" s="2"/>
      <c r="H6" s="2"/>
    </row>
    <row r="7" spans="2:8" s="2" customFormat="1" ht="12.75" x14ac:dyDescent="0.2"/>
    <row r="8" spans="2:8" s="2" customFormat="1" ht="12.75" x14ac:dyDescent="0.2">
      <c r="B8" s="1" t="s">
        <v>1</v>
      </c>
    </row>
    <row r="9" spans="2:8" s="2" customFormat="1" ht="12.75" x14ac:dyDescent="0.2">
      <c r="B9" s="1" t="s">
        <v>0</v>
      </c>
      <c r="C9" s="1"/>
      <c r="D9" s="1"/>
      <c r="E9" s="1" t="s">
        <v>2</v>
      </c>
      <c r="G9" s="2">
        <v>2021</v>
      </c>
      <c r="H9" s="2">
        <v>2020</v>
      </c>
    </row>
    <row r="10" spans="2:8" s="2" customFormat="1" ht="12.75" x14ac:dyDescent="0.2">
      <c r="B10" s="2" t="s">
        <v>3</v>
      </c>
      <c r="G10" s="2">
        <v>0</v>
      </c>
      <c r="H10" s="6">
        <v>0.02</v>
      </c>
    </row>
    <row r="11" spans="2:8" s="2" customFormat="1" ht="12.75" x14ac:dyDescent="0.2">
      <c r="B11" s="2" t="s">
        <v>4</v>
      </c>
      <c r="G11" s="6">
        <v>82626.5</v>
      </c>
      <c r="H11" s="3">
        <v>65351.14</v>
      </c>
    </row>
    <row r="12" spans="2:8" s="2" customFormat="1" ht="12.75" x14ac:dyDescent="0.2">
      <c r="B12" s="2" t="s">
        <v>5</v>
      </c>
      <c r="E12" s="2" t="s">
        <v>6</v>
      </c>
      <c r="G12" s="6">
        <v>29524378.390000001</v>
      </c>
      <c r="H12" s="6">
        <v>1210875.25</v>
      </c>
    </row>
    <row r="13" spans="2:8" s="2" customFormat="1" ht="12.75" x14ac:dyDescent="0.2">
      <c r="B13" s="2" t="s">
        <v>7</v>
      </c>
      <c r="G13" s="6">
        <v>82508891.950000003</v>
      </c>
      <c r="H13" s="6">
        <v>50688708.810000002</v>
      </c>
    </row>
    <row r="14" spans="2:8" s="2" customFormat="1" ht="12.75" x14ac:dyDescent="0.2">
      <c r="B14" s="2" t="s">
        <v>8</v>
      </c>
      <c r="G14" s="6">
        <v>35100482.259999998</v>
      </c>
      <c r="H14" s="6">
        <v>13615581.949999999</v>
      </c>
    </row>
    <row r="15" spans="2:8" s="2" customFormat="1" ht="12.75" x14ac:dyDescent="0.2">
      <c r="B15" s="2" t="s">
        <v>10</v>
      </c>
      <c r="G15" s="6">
        <v>5627553.9900000002</v>
      </c>
      <c r="H15" s="6">
        <v>4193684.66</v>
      </c>
    </row>
    <row r="16" spans="2:8" s="2" customFormat="1" ht="12.75" x14ac:dyDescent="0.2">
      <c r="B16" s="4" t="s">
        <v>9</v>
      </c>
      <c r="C16" s="4"/>
      <c r="G16" s="7">
        <v>0</v>
      </c>
      <c r="H16" s="7">
        <v>14762.42</v>
      </c>
    </row>
    <row r="17" spans="2:8" s="2" customFormat="1" ht="12.75" x14ac:dyDescent="0.2">
      <c r="B17" s="1" t="s">
        <v>11</v>
      </c>
      <c r="G17" s="8">
        <f>SUM(G11:G16)</f>
        <v>152843933.09</v>
      </c>
      <c r="H17" s="8">
        <f>SUM(H10:H16)</f>
        <v>69788964.25</v>
      </c>
    </row>
    <row r="18" spans="2:8" s="2" customFormat="1" ht="12.75" x14ac:dyDescent="0.2"/>
    <row r="19" spans="2:8" s="2" customFormat="1" ht="12.75" x14ac:dyDescent="0.2">
      <c r="B19" s="1" t="s">
        <v>12</v>
      </c>
    </row>
    <row r="20" spans="2:8" s="2" customFormat="1" ht="12.75" x14ac:dyDescent="0.2">
      <c r="B20" s="1" t="s">
        <v>13</v>
      </c>
      <c r="G20" s="2">
        <v>2021</v>
      </c>
      <c r="H20" s="2">
        <v>2020</v>
      </c>
    </row>
    <row r="21" spans="2:8" s="2" customFormat="1" ht="12.75" x14ac:dyDescent="0.2">
      <c r="B21" s="2" t="s">
        <v>14</v>
      </c>
      <c r="G21" s="6">
        <v>2527000</v>
      </c>
      <c r="H21" s="9">
        <v>6379387</v>
      </c>
    </row>
    <row r="22" spans="2:8" s="2" customFormat="1" ht="12.75" x14ac:dyDescent="0.2">
      <c r="B22" s="2" t="s">
        <v>15</v>
      </c>
      <c r="G22" s="21">
        <v>9500</v>
      </c>
      <c r="H22" s="7">
        <v>6800.02</v>
      </c>
    </row>
    <row r="23" spans="2:8" s="2" customFormat="1" ht="12.75" x14ac:dyDescent="0.2">
      <c r="G23" s="8">
        <f>SUM(G21:G22)</f>
        <v>2536500</v>
      </c>
      <c r="H23" s="10">
        <f>SUM(H21:H22)</f>
        <v>6386187.0199999996</v>
      </c>
    </row>
    <row r="24" spans="2:8" s="2" customFormat="1" ht="12.75" x14ac:dyDescent="0.2">
      <c r="B24" s="1" t="s">
        <v>16</v>
      </c>
    </row>
    <row r="25" spans="2:8" s="2" customFormat="1" ht="12.75" x14ac:dyDescent="0.2">
      <c r="B25" s="1" t="s">
        <v>17</v>
      </c>
      <c r="C25" s="1" t="s">
        <v>18</v>
      </c>
      <c r="D25" s="1" t="s">
        <v>208</v>
      </c>
      <c r="G25" s="1">
        <v>2021</v>
      </c>
      <c r="H25" s="1">
        <v>2020</v>
      </c>
    </row>
    <row r="26" spans="2:8" s="2" customFormat="1" ht="12.75" x14ac:dyDescent="0.2">
      <c r="B26" s="2" t="s">
        <v>19</v>
      </c>
      <c r="G26" s="3">
        <v>60200</v>
      </c>
      <c r="H26" s="6">
        <v>11950</v>
      </c>
    </row>
    <row r="27" spans="2:8" s="2" customFormat="1" ht="12.75" x14ac:dyDescent="0.2">
      <c r="B27" s="2" t="s">
        <v>20</v>
      </c>
      <c r="G27" s="3">
        <v>13254.8</v>
      </c>
      <c r="H27" s="6">
        <v>26137.5</v>
      </c>
    </row>
    <row r="28" spans="2:8" s="2" customFormat="1" ht="12.75" x14ac:dyDescent="0.2">
      <c r="B28" s="2" t="s">
        <v>21</v>
      </c>
      <c r="G28" s="6">
        <v>100635</v>
      </c>
      <c r="H28" s="6">
        <v>128085.12</v>
      </c>
    </row>
    <row r="29" spans="2:8" s="2" customFormat="1" ht="12.75" x14ac:dyDescent="0.2">
      <c r="B29" s="2" t="s">
        <v>22</v>
      </c>
      <c r="G29" s="6">
        <v>20106.599999999999</v>
      </c>
      <c r="H29" s="6">
        <v>31343.71</v>
      </c>
    </row>
    <row r="30" spans="2:8" s="2" customFormat="1" ht="12.75" x14ac:dyDescent="0.2">
      <c r="B30" s="2" t="s">
        <v>23</v>
      </c>
      <c r="G30" s="3">
        <v>7410</v>
      </c>
      <c r="H30" s="6">
        <v>9398.4</v>
      </c>
    </row>
    <row r="31" spans="2:8" s="2" customFormat="1" ht="12.75" x14ac:dyDescent="0.2">
      <c r="B31" s="2" t="s">
        <v>24</v>
      </c>
      <c r="G31" s="6">
        <v>210503</v>
      </c>
      <c r="H31" s="6">
        <v>12881.26</v>
      </c>
    </row>
    <row r="32" spans="2:8" s="2" customFormat="1" ht="12.75" x14ac:dyDescent="0.2">
      <c r="B32" s="2" t="s">
        <v>25</v>
      </c>
      <c r="G32" s="6">
        <v>16004.4</v>
      </c>
      <c r="H32" s="6">
        <v>14364.8</v>
      </c>
    </row>
    <row r="33" spans="2:10" s="2" customFormat="1" ht="12.75" x14ac:dyDescent="0.2">
      <c r="B33" s="2" t="s">
        <v>26</v>
      </c>
      <c r="G33" s="6">
        <v>0</v>
      </c>
      <c r="H33" s="6">
        <v>103400.72</v>
      </c>
    </row>
    <row r="34" spans="2:10" s="2" customFormat="1" ht="12.75" x14ac:dyDescent="0.2">
      <c r="B34" s="2" t="s">
        <v>27</v>
      </c>
      <c r="G34" s="6">
        <v>51170</v>
      </c>
      <c r="H34" s="6">
        <v>34973</v>
      </c>
    </row>
    <row r="35" spans="2:10" s="2" customFormat="1" ht="12.75" x14ac:dyDescent="0.2">
      <c r="B35" s="2" t="s">
        <v>28</v>
      </c>
      <c r="G35" s="6">
        <v>66031.31</v>
      </c>
      <c r="H35" s="6">
        <v>45146.239999999998</v>
      </c>
    </row>
    <row r="36" spans="2:10" s="2" customFormat="1" ht="12.75" x14ac:dyDescent="0.2">
      <c r="B36" s="2" t="s">
        <v>31</v>
      </c>
      <c r="G36" s="6">
        <v>52080</v>
      </c>
      <c r="H36" s="6">
        <v>17770</v>
      </c>
    </row>
    <row r="37" spans="2:10" s="2" customFormat="1" ht="12.75" x14ac:dyDescent="0.2">
      <c r="B37" s="2" t="s">
        <v>29</v>
      </c>
      <c r="G37" s="11">
        <v>32645</v>
      </c>
      <c r="H37" s="6">
        <v>49333.48</v>
      </c>
    </row>
    <row r="38" spans="2:10" s="2" customFormat="1" ht="12.75" x14ac:dyDescent="0.2">
      <c r="B38" s="2" t="s">
        <v>30</v>
      </c>
      <c r="G38" s="7">
        <v>0</v>
      </c>
      <c r="H38" s="7">
        <v>11801.7</v>
      </c>
    </row>
    <row r="39" spans="2:10" s="2" customFormat="1" ht="12.75" x14ac:dyDescent="0.2">
      <c r="B39" s="2" t="s">
        <v>11</v>
      </c>
      <c r="G39" s="8">
        <f>SUM(G26:G38)</f>
        <v>630040.1100000001</v>
      </c>
      <c r="H39" s="8">
        <f>SUM(H26:H38)</f>
        <v>496585.93</v>
      </c>
    </row>
    <row r="40" spans="2:10" s="2" customFormat="1" ht="12.75" x14ac:dyDescent="0.2"/>
    <row r="41" spans="2:10" s="2" customFormat="1" ht="12.75" x14ac:dyDescent="0.2"/>
    <row r="42" spans="2:10" s="2" customFormat="1" ht="12.75" x14ac:dyDescent="0.2"/>
    <row r="43" spans="2:10" s="2" customFormat="1" ht="12.75" x14ac:dyDescent="0.2"/>
    <row r="44" spans="2:10" s="2" customFormat="1" ht="12.75" x14ac:dyDescent="0.2">
      <c r="B44" s="1" t="s">
        <v>48</v>
      </c>
      <c r="E44" s="2" t="s">
        <v>213</v>
      </c>
    </row>
    <row r="45" spans="2:10" s="2" customFormat="1" ht="25.5" x14ac:dyDescent="0.2">
      <c r="C45" s="13" t="s">
        <v>32</v>
      </c>
      <c r="D45" s="13" t="s">
        <v>33</v>
      </c>
      <c r="E45" s="13" t="s">
        <v>34</v>
      </c>
      <c r="F45" s="13" t="s">
        <v>35</v>
      </c>
      <c r="G45" s="14" t="s">
        <v>36</v>
      </c>
      <c r="H45" s="14" t="s">
        <v>37</v>
      </c>
      <c r="I45" s="13" t="s">
        <v>38</v>
      </c>
      <c r="J45" s="13" t="s">
        <v>11</v>
      </c>
    </row>
    <row r="46" spans="2:10" s="2" customFormat="1" ht="38.25" x14ac:dyDescent="0.2">
      <c r="B46" s="15" t="s">
        <v>47</v>
      </c>
      <c r="C46" s="16">
        <v>1</v>
      </c>
      <c r="D46" s="3">
        <v>48555638.990000002</v>
      </c>
      <c r="E46" s="3">
        <v>2495717.84</v>
      </c>
      <c r="F46" s="3">
        <v>3616600.62</v>
      </c>
      <c r="G46" s="3">
        <v>3410809.26</v>
      </c>
      <c r="H46" s="3">
        <v>53408031.509999998</v>
      </c>
      <c r="I46" s="3">
        <v>23531520.920000002</v>
      </c>
      <c r="J46" s="17">
        <f>SUM(C46:I46)</f>
        <v>135018320.13999999</v>
      </c>
    </row>
    <row r="47" spans="2:10" s="2" customFormat="1" ht="12.75" x14ac:dyDescent="0.2">
      <c r="B47" s="2" t="s">
        <v>39</v>
      </c>
      <c r="C47" s="3"/>
      <c r="D47" s="3">
        <v>11586674.51</v>
      </c>
      <c r="E47" s="3">
        <v>17675794.010000002</v>
      </c>
      <c r="F47" s="3">
        <v>1059618.53</v>
      </c>
      <c r="G47" s="3">
        <v>475012.94</v>
      </c>
      <c r="H47" s="6">
        <v>3026634.9</v>
      </c>
      <c r="I47" s="3">
        <v>13261054.24</v>
      </c>
      <c r="J47" s="3">
        <f t="shared" ref="J47:J57" si="0">SUM(C47:I47)</f>
        <v>47084789.13000001</v>
      </c>
    </row>
    <row r="48" spans="2:10" s="2" customFormat="1" ht="12.75" x14ac:dyDescent="0.2">
      <c r="B48" s="2" t="s">
        <v>40</v>
      </c>
      <c r="C48" s="3"/>
      <c r="D48" s="3"/>
      <c r="E48" s="3"/>
      <c r="F48" s="3"/>
      <c r="G48" s="3"/>
      <c r="H48" s="3"/>
      <c r="I48" s="3"/>
      <c r="J48" s="3"/>
    </row>
    <row r="49" spans="2:12" s="2" customFormat="1" ht="12.75" x14ac:dyDescent="0.2">
      <c r="B49" s="2" t="s">
        <v>41</v>
      </c>
      <c r="C49" s="3">
        <v>-1</v>
      </c>
      <c r="D49" s="3">
        <v>-1</v>
      </c>
      <c r="E49" s="3">
        <v>-1</v>
      </c>
      <c r="F49" s="3">
        <v>-1</v>
      </c>
      <c r="G49" s="3">
        <v>-1</v>
      </c>
      <c r="H49" s="3">
        <v>-1</v>
      </c>
      <c r="I49" s="3">
        <v>-1</v>
      </c>
      <c r="J49" s="3">
        <v>-7</v>
      </c>
    </row>
    <row r="50" spans="2:12" s="2" customFormat="1" ht="12.75" x14ac:dyDescent="0.2">
      <c r="B50" s="2" t="s">
        <v>42</v>
      </c>
      <c r="C50" s="3"/>
      <c r="D50" s="3"/>
      <c r="E50" s="3"/>
      <c r="F50" s="3"/>
      <c r="G50" s="3"/>
      <c r="H50" s="3"/>
      <c r="I50" s="3"/>
      <c r="J50" s="3">
        <f t="shared" si="0"/>
        <v>0</v>
      </c>
    </row>
    <row r="51" spans="2:12" s="2" customFormat="1" ht="12.75" x14ac:dyDescent="0.2">
      <c r="B51" s="2" t="s">
        <v>43</v>
      </c>
      <c r="C51" s="3"/>
      <c r="D51" s="3">
        <v>17556127.300000001</v>
      </c>
      <c r="E51" s="3"/>
      <c r="F51" s="3"/>
      <c r="G51" s="3"/>
      <c r="H51" s="3"/>
      <c r="I51" s="3">
        <v>-17556127.300000001</v>
      </c>
      <c r="J51" s="3"/>
    </row>
    <row r="52" spans="2:12" s="2" customFormat="1" ht="12.75" x14ac:dyDescent="0.2">
      <c r="B52" s="2" t="s">
        <v>44</v>
      </c>
      <c r="C52" s="17"/>
      <c r="D52" s="17">
        <f>SUM(D46:D51)</f>
        <v>77698439.799999997</v>
      </c>
      <c r="E52" s="17">
        <f>SUM(E46:E51)</f>
        <v>20171510.850000001</v>
      </c>
      <c r="F52" s="17">
        <f t="shared" ref="F52:H52" si="1">SUM(F46+F47+F48-F49-F50-F51)</f>
        <v>4676220.1500000004</v>
      </c>
      <c r="G52" s="17">
        <f>SUM(G46:G51)</f>
        <v>3885821.1999999997</v>
      </c>
      <c r="H52" s="17">
        <f t="shared" si="1"/>
        <v>56434667.409999996</v>
      </c>
      <c r="I52" s="17">
        <f>SUM(I46:I51)</f>
        <v>19236446.860000003</v>
      </c>
      <c r="J52" s="17">
        <f>SUM(J46:J51)</f>
        <v>182103102.26999998</v>
      </c>
    </row>
    <row r="53" spans="2:12" s="2" customFormat="1" ht="12.75" x14ac:dyDescent="0.2">
      <c r="C53" s="3"/>
      <c r="D53" s="3"/>
      <c r="E53" s="3"/>
      <c r="F53" s="3"/>
      <c r="G53" s="3"/>
      <c r="H53" s="3"/>
      <c r="I53" s="3"/>
      <c r="J53" s="3"/>
      <c r="L53" s="2" t="s">
        <v>209</v>
      </c>
    </row>
    <row r="54" spans="2:12" s="2" customFormat="1" ht="38.25" x14ac:dyDescent="0.2">
      <c r="B54" s="15" t="s">
        <v>45</v>
      </c>
      <c r="C54" s="3"/>
      <c r="D54" s="3">
        <v>0</v>
      </c>
      <c r="E54" s="3">
        <v>-51994.080000000002</v>
      </c>
      <c r="F54" s="17">
        <v>-623483.16</v>
      </c>
      <c r="G54" s="3">
        <v>-2038395.1</v>
      </c>
      <c r="H54" s="3">
        <v>-14889636.09</v>
      </c>
      <c r="I54" s="3">
        <v>0</v>
      </c>
      <c r="J54" s="3">
        <f t="shared" si="0"/>
        <v>-17603508.43</v>
      </c>
    </row>
    <row r="55" spans="2:12" s="2" customFormat="1" ht="12.75" x14ac:dyDescent="0.2">
      <c r="B55" s="2" t="s">
        <v>46</v>
      </c>
      <c r="C55" s="3"/>
      <c r="D55" s="3">
        <v>0</v>
      </c>
      <c r="E55" s="3">
        <v>-51994.080000000002</v>
      </c>
      <c r="F55" s="3">
        <v>-143184.15</v>
      </c>
      <c r="G55" s="3">
        <v>-1185466.1599999999</v>
      </c>
      <c r="H55" s="3">
        <v>-1289096.3700000001</v>
      </c>
      <c r="I55" s="3">
        <v>0</v>
      </c>
      <c r="J55" s="3">
        <f t="shared" si="0"/>
        <v>-2669740.7599999998</v>
      </c>
    </row>
    <row r="56" spans="2:12" s="2" customFormat="1" ht="12.75" x14ac:dyDescent="0.2">
      <c r="B56" s="2" t="s">
        <v>41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f t="shared" si="0"/>
        <v>0</v>
      </c>
    </row>
    <row r="57" spans="2:12" s="2" customFormat="1" ht="12.75" x14ac:dyDescent="0.2">
      <c r="B57" s="2" t="s">
        <v>44</v>
      </c>
      <c r="C57" s="17">
        <f t="shared" ref="C57:I57" si="2">SUM(C54+C55+C56)</f>
        <v>0</v>
      </c>
      <c r="D57" s="3">
        <f t="shared" si="2"/>
        <v>0</v>
      </c>
      <c r="E57" s="3">
        <f>+E54+E55</f>
        <v>-103988.16</v>
      </c>
      <c r="F57" s="3">
        <f>+F54+F55</f>
        <v>-766667.31</v>
      </c>
      <c r="G57" s="3">
        <f>+G54+G55</f>
        <v>-3223861.26</v>
      </c>
      <c r="H57" s="3">
        <f>+H54+H55</f>
        <v>-16178732.460000001</v>
      </c>
      <c r="I57" s="3">
        <f t="shared" si="2"/>
        <v>0</v>
      </c>
      <c r="J57" s="3">
        <f t="shared" si="0"/>
        <v>-20273249.190000001</v>
      </c>
    </row>
    <row r="58" spans="2:12" s="2" customFormat="1" ht="39" thickBot="1" x14ac:dyDescent="0.25">
      <c r="B58" s="18" t="s">
        <v>49</v>
      </c>
      <c r="C58" s="19">
        <v>0</v>
      </c>
      <c r="D58" s="19">
        <f>SUM(D52-D54-D55-D56)</f>
        <v>77698439.799999997</v>
      </c>
      <c r="E58" s="19" t="s">
        <v>221</v>
      </c>
      <c r="F58" s="19" t="s">
        <v>222</v>
      </c>
      <c r="G58" s="19" t="s">
        <v>223</v>
      </c>
      <c r="H58" s="19" t="s">
        <v>224</v>
      </c>
      <c r="I58" s="19">
        <f>SUM(I52-I57)</f>
        <v>19236446.860000003</v>
      </c>
      <c r="J58" s="19">
        <f>+J52+J57</f>
        <v>161829853.07999998</v>
      </c>
    </row>
    <row r="59" spans="2:12" s="2" customFormat="1" ht="13.5" thickTop="1" x14ac:dyDescent="0.2">
      <c r="K59" s="2" t="s">
        <v>50</v>
      </c>
    </row>
    <row r="60" spans="2:12" s="2" customFormat="1" ht="12.75" x14ac:dyDescent="0.2"/>
    <row r="61" spans="2:12" s="2" customFormat="1" ht="12.75" x14ac:dyDescent="0.2"/>
    <row r="62" spans="2:12" s="2" customFormat="1" ht="12.75" x14ac:dyDescent="0.2"/>
    <row r="63" spans="2:12" s="2" customFormat="1" ht="12.75" x14ac:dyDescent="0.2"/>
    <row r="64" spans="2:12" s="2" customFormat="1" ht="12.75" x14ac:dyDescent="0.2">
      <c r="B64" s="1" t="s">
        <v>51</v>
      </c>
    </row>
    <row r="65" spans="2:8" s="2" customFormat="1" ht="12.75" x14ac:dyDescent="0.2">
      <c r="B65" s="20" t="s">
        <v>52</v>
      </c>
      <c r="C65" s="20"/>
      <c r="D65" s="4"/>
      <c r="E65" s="4"/>
      <c r="F65" s="4"/>
      <c r="G65" s="4">
        <v>2021</v>
      </c>
      <c r="H65" s="4">
        <v>2020</v>
      </c>
    </row>
    <row r="66" spans="2:8" s="2" customFormat="1" ht="12.75" x14ac:dyDescent="0.2"/>
    <row r="67" spans="2:8" s="2" customFormat="1" ht="12.75" x14ac:dyDescent="0.2">
      <c r="B67" s="2" t="s">
        <v>53</v>
      </c>
      <c r="G67" s="7">
        <v>50353.86</v>
      </c>
      <c r="H67" s="7">
        <v>50353.86</v>
      </c>
    </row>
    <row r="68" spans="2:8" s="2" customFormat="1" ht="12.75" x14ac:dyDescent="0.2">
      <c r="B68" s="1" t="s">
        <v>11</v>
      </c>
      <c r="G68" s="8">
        <v>50353.86</v>
      </c>
      <c r="H68" s="8">
        <v>50353.86</v>
      </c>
    </row>
    <row r="69" spans="2:8" s="2" customFormat="1" ht="12.75" x14ac:dyDescent="0.2"/>
    <row r="70" spans="2:8" s="2" customFormat="1" ht="12.75" x14ac:dyDescent="0.2">
      <c r="B70" s="1"/>
    </row>
    <row r="71" spans="2:8" s="2" customFormat="1" ht="12.75" x14ac:dyDescent="0.2">
      <c r="B71" s="1"/>
      <c r="G71" s="8"/>
      <c r="H71" s="8"/>
    </row>
    <row r="72" spans="2:8" s="2" customFormat="1" ht="12.75" x14ac:dyDescent="0.2"/>
    <row r="73" spans="2:8" s="2" customFormat="1" ht="12.75" x14ac:dyDescent="0.2">
      <c r="B73" s="1" t="s">
        <v>54</v>
      </c>
    </row>
    <row r="74" spans="2:8" s="2" customFormat="1" ht="12.75" x14ac:dyDescent="0.2">
      <c r="B74" s="1" t="s">
        <v>55</v>
      </c>
      <c r="D74" s="1" t="s">
        <v>168</v>
      </c>
      <c r="G74" s="1">
        <v>2021</v>
      </c>
      <c r="H74" s="1">
        <v>2020</v>
      </c>
    </row>
    <row r="75" spans="2:8" s="2" customFormat="1" ht="12.75" x14ac:dyDescent="0.2">
      <c r="B75" s="2" t="s">
        <v>56</v>
      </c>
      <c r="G75" s="6">
        <v>19991776.370000001</v>
      </c>
      <c r="H75" s="3">
        <v>14602250.800000001</v>
      </c>
    </row>
    <row r="76" spans="2:8" s="2" customFormat="1" ht="12.75" x14ac:dyDescent="0.2">
      <c r="B76" s="2" t="s">
        <v>57</v>
      </c>
      <c r="G76" s="6">
        <v>2109604.12</v>
      </c>
      <c r="H76" s="6">
        <v>3772105.71</v>
      </c>
    </row>
    <row r="77" spans="2:8" s="2" customFormat="1" ht="12.75" x14ac:dyDescent="0.2">
      <c r="B77" s="2" t="s">
        <v>58</v>
      </c>
      <c r="G77" s="6">
        <v>0</v>
      </c>
      <c r="H77" s="6">
        <v>0</v>
      </c>
    </row>
    <row r="78" spans="2:8" s="2" customFormat="1" ht="12.75" x14ac:dyDescent="0.2">
      <c r="B78" s="2" t="s">
        <v>57</v>
      </c>
      <c r="G78" s="6">
        <v>0</v>
      </c>
      <c r="H78" s="6">
        <v>0</v>
      </c>
    </row>
    <row r="79" spans="2:8" s="2" customFormat="1" ht="12.75" x14ac:dyDescent="0.2">
      <c r="B79" s="2" t="s">
        <v>59</v>
      </c>
      <c r="G79" s="6">
        <v>0</v>
      </c>
      <c r="H79" s="6">
        <v>0</v>
      </c>
    </row>
    <row r="80" spans="2:8" s="2" customFormat="1" ht="12.75" x14ac:dyDescent="0.2">
      <c r="B80" s="2" t="s">
        <v>60</v>
      </c>
      <c r="G80" s="6">
        <v>0</v>
      </c>
      <c r="H80" s="6">
        <v>0</v>
      </c>
    </row>
    <row r="81" spans="2:8" s="2" customFormat="1" ht="12.75" x14ac:dyDescent="0.2">
      <c r="B81" s="2" t="s">
        <v>61</v>
      </c>
      <c r="E81" s="2" t="s">
        <v>178</v>
      </c>
      <c r="G81" s="6">
        <v>975648.28</v>
      </c>
      <c r="H81" s="6">
        <v>0</v>
      </c>
    </row>
    <row r="82" spans="2:8" s="2" customFormat="1" ht="12.75" x14ac:dyDescent="0.2">
      <c r="B82" s="2" t="s">
        <v>62</v>
      </c>
      <c r="E82" s="2" t="s">
        <v>178</v>
      </c>
      <c r="G82" s="6">
        <v>872376.34</v>
      </c>
      <c r="H82" s="6">
        <v>0</v>
      </c>
    </row>
    <row r="83" spans="2:8" s="2" customFormat="1" ht="12.75" x14ac:dyDescent="0.2">
      <c r="B83" s="2" t="s">
        <v>63</v>
      </c>
      <c r="E83" s="2" t="s">
        <v>178</v>
      </c>
      <c r="G83" s="6">
        <v>598011.49</v>
      </c>
      <c r="H83" s="6">
        <v>0</v>
      </c>
    </row>
    <row r="84" spans="2:8" s="2" customFormat="1" ht="12.75" x14ac:dyDescent="0.2">
      <c r="B84" s="2" t="s">
        <v>64</v>
      </c>
      <c r="G84" s="6">
        <v>0</v>
      </c>
      <c r="H84" s="6">
        <v>0</v>
      </c>
    </row>
    <row r="85" spans="2:8" s="2" customFormat="1" ht="12.75" x14ac:dyDescent="0.2">
      <c r="B85" s="2" t="s">
        <v>65</v>
      </c>
      <c r="G85" s="6">
        <v>0</v>
      </c>
      <c r="H85" s="11">
        <v>0</v>
      </c>
    </row>
    <row r="86" spans="2:8" s="2" customFormat="1" ht="12.75" x14ac:dyDescent="0.2">
      <c r="B86" s="2" t="s">
        <v>66</v>
      </c>
      <c r="G86" s="6">
        <v>8008275.0499999998</v>
      </c>
      <c r="H86" s="11">
        <v>0</v>
      </c>
    </row>
    <row r="87" spans="2:8" s="2" customFormat="1" ht="12.75" x14ac:dyDescent="0.2">
      <c r="B87" s="2" t="s">
        <v>169</v>
      </c>
      <c r="G87" s="6">
        <v>0</v>
      </c>
      <c r="H87" s="11">
        <v>0</v>
      </c>
    </row>
    <row r="88" spans="2:8" s="2" customFormat="1" ht="12.75" x14ac:dyDescent="0.2">
      <c r="B88" s="2" t="s">
        <v>67</v>
      </c>
      <c r="D88" s="2" t="s">
        <v>68</v>
      </c>
      <c r="G88" s="7">
        <v>0</v>
      </c>
      <c r="H88" s="11">
        <v>0</v>
      </c>
    </row>
    <row r="89" spans="2:8" s="2" customFormat="1" ht="12.75" x14ac:dyDescent="0.2">
      <c r="B89" s="1" t="s">
        <v>11</v>
      </c>
      <c r="G89" s="8">
        <f>SUM(G75:G88)</f>
        <v>32555691.650000002</v>
      </c>
      <c r="H89" s="8">
        <f>+H75+H76</f>
        <v>18374356.510000002</v>
      </c>
    </row>
    <row r="90" spans="2:8" s="2" customFormat="1" ht="12.75" x14ac:dyDescent="0.2"/>
    <row r="91" spans="2:8" s="2" customFormat="1" ht="12.75" x14ac:dyDescent="0.2">
      <c r="B91" s="1" t="s">
        <v>170</v>
      </c>
    </row>
    <row r="92" spans="2:8" s="2" customFormat="1" ht="12.75" x14ac:dyDescent="0.2">
      <c r="B92" s="20" t="s">
        <v>172</v>
      </c>
      <c r="C92" s="20"/>
      <c r="D92" s="20" t="s">
        <v>171</v>
      </c>
      <c r="E92" s="4"/>
      <c r="G92" s="20">
        <v>2021</v>
      </c>
      <c r="H92" s="20">
        <v>2020</v>
      </c>
    </row>
    <row r="93" spans="2:8" s="2" customFormat="1" ht="12.75" x14ac:dyDescent="0.2">
      <c r="B93" s="2" t="s">
        <v>173</v>
      </c>
      <c r="D93" s="2" t="s">
        <v>174</v>
      </c>
      <c r="G93" s="6">
        <v>7256023</v>
      </c>
      <c r="H93" s="6">
        <v>9250083.7899999991</v>
      </c>
    </row>
    <row r="94" spans="2:8" s="2" customFormat="1" ht="12.75" x14ac:dyDescent="0.2">
      <c r="B94" s="2" t="s">
        <v>175</v>
      </c>
      <c r="G94" s="6">
        <v>0</v>
      </c>
      <c r="H94" s="6">
        <v>0</v>
      </c>
    </row>
    <row r="95" spans="2:8" s="2" customFormat="1" ht="12.75" x14ac:dyDescent="0.2">
      <c r="B95" s="2" t="s">
        <v>70</v>
      </c>
      <c r="G95" s="3">
        <v>2581159.4900000002</v>
      </c>
      <c r="H95" s="6">
        <v>2581159.4900000002</v>
      </c>
    </row>
    <row r="96" spans="2:8" s="2" customFormat="1" ht="12.75" x14ac:dyDescent="0.2">
      <c r="B96" s="2" t="s">
        <v>176</v>
      </c>
      <c r="G96" s="2">
        <v>0</v>
      </c>
      <c r="H96" s="6">
        <v>0</v>
      </c>
    </row>
    <row r="97" spans="2:8" s="2" customFormat="1" x14ac:dyDescent="0.35">
      <c r="B97" s="2" t="s">
        <v>177</v>
      </c>
      <c r="E97" s="2" t="s">
        <v>204</v>
      </c>
      <c r="G97" s="22">
        <v>29286800</v>
      </c>
      <c r="H97" s="7">
        <v>22715141.899999999</v>
      </c>
    </row>
    <row r="98" spans="2:8" s="2" customFormat="1" ht="12.75" x14ac:dyDescent="0.2">
      <c r="G98" s="12">
        <f>SUM(G93:G97)</f>
        <v>39123982.490000002</v>
      </c>
      <c r="H98" s="8">
        <f>SUM(H93:H97)</f>
        <v>34546385.18</v>
      </c>
    </row>
    <row r="99" spans="2:8" s="2" customFormat="1" ht="12.75" x14ac:dyDescent="0.2">
      <c r="B99" s="1" t="s">
        <v>179</v>
      </c>
    </row>
    <row r="100" spans="2:8" s="2" customFormat="1" ht="12.75" x14ac:dyDescent="0.2"/>
    <row r="101" spans="2:8" s="2" customFormat="1" ht="12.75" x14ac:dyDescent="0.2">
      <c r="B101" s="20" t="s">
        <v>180</v>
      </c>
      <c r="C101" s="4"/>
      <c r="D101" s="4"/>
      <c r="E101" s="4"/>
      <c r="F101" s="4"/>
      <c r="G101" s="20">
        <v>2021</v>
      </c>
      <c r="H101" s="20">
        <v>2020</v>
      </c>
    </row>
    <row r="102" spans="2:8" s="2" customFormat="1" ht="12.75" x14ac:dyDescent="0.2">
      <c r="B102" s="2" t="s">
        <v>181</v>
      </c>
      <c r="F102" s="2" t="s">
        <v>205</v>
      </c>
      <c r="G102" s="6">
        <v>24231816.440000001</v>
      </c>
      <c r="H102" s="6">
        <v>18150916.420000002</v>
      </c>
    </row>
    <row r="103" spans="2:8" s="2" customFormat="1" ht="12.75" x14ac:dyDescent="0.2">
      <c r="B103" s="2" t="s">
        <v>182</v>
      </c>
      <c r="G103" s="7">
        <v>914695.98</v>
      </c>
      <c r="H103" s="7">
        <v>914685.98</v>
      </c>
    </row>
    <row r="104" spans="2:8" s="2" customFormat="1" ht="12.75" x14ac:dyDescent="0.2">
      <c r="G104" s="8">
        <f>SUM(G102:G103)</f>
        <v>25146512.420000002</v>
      </c>
      <c r="H104" s="8">
        <f>SUM(H102:H103)</f>
        <v>19065602.400000002</v>
      </c>
    </row>
    <row r="105" spans="2:8" s="2" customFormat="1" ht="12.75" x14ac:dyDescent="0.2">
      <c r="G105" s="6"/>
      <c r="H105" s="6"/>
    </row>
    <row r="106" spans="2:8" s="2" customFormat="1" ht="12.75" x14ac:dyDescent="0.2">
      <c r="G106" s="6"/>
      <c r="H106" s="6"/>
    </row>
    <row r="107" spans="2:8" s="2" customFormat="1" ht="12.75" x14ac:dyDescent="0.2">
      <c r="B107" s="4"/>
      <c r="C107" s="4"/>
      <c r="D107" s="4"/>
      <c r="E107" s="4"/>
      <c r="F107" s="4"/>
      <c r="G107" s="7"/>
      <c r="H107" s="7"/>
    </row>
    <row r="108" spans="2:8" s="2" customFormat="1" ht="12.75" x14ac:dyDescent="0.2">
      <c r="B108" s="1" t="s">
        <v>69</v>
      </c>
    </row>
    <row r="109" spans="2:8" s="2" customFormat="1" ht="12.75" x14ac:dyDescent="0.2">
      <c r="B109" s="20" t="s">
        <v>206</v>
      </c>
      <c r="C109" s="20"/>
      <c r="G109" s="1">
        <v>2021</v>
      </c>
      <c r="H109" s="1">
        <v>2020</v>
      </c>
    </row>
    <row r="110" spans="2:8" s="2" customFormat="1" ht="12.75" x14ac:dyDescent="0.2">
      <c r="B110" s="2" t="s">
        <v>71</v>
      </c>
      <c r="G110" s="7">
        <v>-48833336.420000002</v>
      </c>
      <c r="H110" s="7">
        <v>-48833336.420000002</v>
      </c>
    </row>
    <row r="111" spans="2:8" s="2" customFormat="1" ht="12.75" x14ac:dyDescent="0.2">
      <c r="B111" s="1" t="s">
        <v>11</v>
      </c>
      <c r="G111" s="8">
        <v>-48833336.420000002</v>
      </c>
      <c r="H111" s="8">
        <v>-48833336.420000002</v>
      </c>
    </row>
    <row r="112" spans="2:8" s="2" customFormat="1" ht="12.75" x14ac:dyDescent="0.2">
      <c r="B112" s="1"/>
      <c r="G112" s="8"/>
      <c r="H112" s="8"/>
    </row>
    <row r="113" spans="2:10" s="2" customFormat="1" ht="12.75" x14ac:dyDescent="0.2"/>
    <row r="114" spans="2:10" s="2" customFormat="1" ht="12.75" x14ac:dyDescent="0.2">
      <c r="B114" s="1" t="s">
        <v>220</v>
      </c>
    </row>
    <row r="115" spans="2:10" s="2" customFormat="1" ht="12.75" x14ac:dyDescent="0.2">
      <c r="B115" s="20" t="s">
        <v>74</v>
      </c>
      <c r="C115" s="20"/>
      <c r="D115" s="1"/>
      <c r="G115" s="1">
        <v>2021</v>
      </c>
      <c r="H115" s="1">
        <v>2020</v>
      </c>
    </row>
    <row r="116" spans="2:10" s="2" customFormat="1" ht="12.75" x14ac:dyDescent="0.2">
      <c r="B116" s="2" t="s">
        <v>72</v>
      </c>
      <c r="G116" s="6">
        <v>139754067.09</v>
      </c>
      <c r="H116" s="6">
        <v>90864008.430000007</v>
      </c>
    </row>
    <row r="117" spans="2:10" s="2" customFormat="1" ht="12.75" x14ac:dyDescent="0.2">
      <c r="B117" s="4" t="s">
        <v>73</v>
      </c>
      <c r="C117" s="4"/>
      <c r="D117" s="4"/>
      <c r="E117" s="4"/>
      <c r="F117" s="4"/>
      <c r="G117" s="17">
        <v>0</v>
      </c>
      <c r="H117" s="7">
        <v>471400.76</v>
      </c>
    </row>
    <row r="118" spans="2:10" s="2" customFormat="1" ht="12.75" x14ac:dyDescent="0.2">
      <c r="B118" s="1" t="s">
        <v>11</v>
      </c>
      <c r="G118" s="12">
        <f>SUM(G116:G117)</f>
        <v>139754067.09</v>
      </c>
      <c r="H118" s="8">
        <f>SUM(H116:H117)</f>
        <v>91335409.190000013</v>
      </c>
    </row>
    <row r="119" spans="2:10" s="2" customFormat="1" ht="12.75" x14ac:dyDescent="0.2">
      <c r="B119" s="1"/>
      <c r="G119" s="12"/>
      <c r="H119" s="8"/>
    </row>
    <row r="120" spans="2:10" s="2" customFormat="1" ht="12.75" x14ac:dyDescent="0.2">
      <c r="H120" s="8"/>
    </row>
    <row r="121" spans="2:10" s="2" customFormat="1" ht="12.75" x14ac:dyDescent="0.2">
      <c r="B121" s="1" t="s">
        <v>188</v>
      </c>
    </row>
    <row r="122" spans="2:10" s="2" customFormat="1" ht="12.75" x14ac:dyDescent="0.2">
      <c r="B122" s="1" t="s">
        <v>185</v>
      </c>
      <c r="C122" s="20"/>
      <c r="D122" s="20"/>
      <c r="E122" s="4"/>
      <c r="F122" s="4"/>
      <c r="G122" s="4">
        <v>2021</v>
      </c>
      <c r="H122" s="4">
        <v>2020</v>
      </c>
    </row>
    <row r="123" spans="2:10" s="2" customFormat="1" ht="12.75" x14ac:dyDescent="0.2">
      <c r="B123" s="2" t="s">
        <v>75</v>
      </c>
      <c r="G123" s="6">
        <v>6215.18</v>
      </c>
      <c r="H123" s="2">
        <v>0</v>
      </c>
    </row>
    <row r="124" spans="2:10" s="2" customFormat="1" ht="12.75" x14ac:dyDescent="0.2">
      <c r="B124" s="2" t="s">
        <v>76</v>
      </c>
      <c r="G124" s="6">
        <v>2456181.31</v>
      </c>
      <c r="H124" s="6">
        <v>740532.32</v>
      </c>
    </row>
    <row r="125" spans="2:10" s="2" customFormat="1" ht="12.75" x14ac:dyDescent="0.2">
      <c r="B125" s="2" t="s">
        <v>77</v>
      </c>
      <c r="G125" s="6">
        <v>355184</v>
      </c>
      <c r="H125" s="6">
        <v>2063461</v>
      </c>
    </row>
    <row r="126" spans="2:10" s="2" customFormat="1" ht="12.75" x14ac:dyDescent="0.2">
      <c r="B126" s="2" t="s">
        <v>78</v>
      </c>
      <c r="G126" s="6">
        <v>21319111.420000002</v>
      </c>
      <c r="H126" s="6">
        <v>2736646.2</v>
      </c>
    </row>
    <row r="127" spans="2:10" s="2" customFormat="1" ht="12.75" x14ac:dyDescent="0.2">
      <c r="B127" s="2" t="s">
        <v>79</v>
      </c>
      <c r="G127" s="6">
        <v>140400</v>
      </c>
      <c r="H127" s="6">
        <v>29330</v>
      </c>
      <c r="J127" s="6"/>
    </row>
    <row r="128" spans="2:10" s="2" customFormat="1" ht="12.75" x14ac:dyDescent="0.2">
      <c r="B128" s="2" t="s">
        <v>80</v>
      </c>
      <c r="G128" s="6">
        <v>9533925.2899999991</v>
      </c>
      <c r="H128" s="6">
        <v>6099869.2800000003</v>
      </c>
    </row>
    <row r="129" spans="2:10" s="2" customFormat="1" ht="12.75" x14ac:dyDescent="0.2">
      <c r="B129" s="2" t="s">
        <v>81</v>
      </c>
      <c r="G129" s="6">
        <v>7991353.8300000001</v>
      </c>
      <c r="H129" s="6">
        <v>354460</v>
      </c>
    </row>
    <row r="130" spans="2:10" s="2" customFormat="1" ht="12.75" x14ac:dyDescent="0.2">
      <c r="B130" s="2" t="s">
        <v>82</v>
      </c>
      <c r="E130" s="2" t="s">
        <v>83</v>
      </c>
      <c r="G130" s="6">
        <v>0</v>
      </c>
      <c r="H130" s="6">
        <v>1670752.15</v>
      </c>
    </row>
    <row r="131" spans="2:10" s="2" customFormat="1" ht="12.75" x14ac:dyDescent="0.2">
      <c r="B131" s="4" t="s">
        <v>84</v>
      </c>
      <c r="C131" s="4"/>
      <c r="D131" s="4"/>
      <c r="E131" s="4"/>
      <c r="F131" s="4"/>
      <c r="G131" s="7">
        <v>46335</v>
      </c>
      <c r="H131" s="7">
        <v>140403.06</v>
      </c>
    </row>
    <row r="132" spans="2:10" s="2" customFormat="1" ht="12.75" x14ac:dyDescent="0.2">
      <c r="B132" s="1" t="s">
        <v>11</v>
      </c>
      <c r="G132" s="12">
        <f>SUM(G123:G131)</f>
        <v>41848706.030000001</v>
      </c>
      <c r="H132" s="12">
        <f>SUM(H124:H131)</f>
        <v>13835454.010000002</v>
      </c>
      <c r="J132" s="12"/>
    </row>
    <row r="133" spans="2:10" s="2" customFormat="1" ht="12.75" x14ac:dyDescent="0.2">
      <c r="B133" s="1"/>
      <c r="G133" s="12"/>
      <c r="H133" s="12"/>
      <c r="J133" s="12"/>
    </row>
    <row r="134" spans="2:10" s="2" customFormat="1" ht="12.75" x14ac:dyDescent="0.2">
      <c r="G134" s="12"/>
      <c r="H134" s="12"/>
    </row>
    <row r="135" spans="2:10" s="2" customFormat="1" ht="12.75" x14ac:dyDescent="0.2">
      <c r="B135" s="1" t="s">
        <v>85</v>
      </c>
    </row>
    <row r="136" spans="2:10" s="2" customFormat="1" ht="12.75" x14ac:dyDescent="0.2">
      <c r="B136" s="20" t="s">
        <v>86</v>
      </c>
      <c r="C136" s="1"/>
      <c r="D136" s="1"/>
      <c r="E136" s="20" t="s">
        <v>186</v>
      </c>
      <c r="F136" s="4"/>
      <c r="G136" s="4">
        <v>2021</v>
      </c>
      <c r="H136" s="4">
        <v>2020</v>
      </c>
    </row>
    <row r="137" spans="2:10" s="2" customFormat="1" ht="12.75" x14ac:dyDescent="0.2">
      <c r="B137" s="2" t="s">
        <v>87</v>
      </c>
      <c r="G137" s="6">
        <v>854000</v>
      </c>
      <c r="H137" s="3">
        <v>28900</v>
      </c>
    </row>
    <row r="138" spans="2:10" s="2" customFormat="1" ht="12.75" x14ac:dyDescent="0.2">
      <c r="B138" s="2" t="s">
        <v>88</v>
      </c>
      <c r="G138" s="6">
        <v>736955</v>
      </c>
      <c r="H138" s="3">
        <v>64500</v>
      </c>
    </row>
    <row r="139" spans="2:10" s="2" customFormat="1" ht="12.75" x14ac:dyDescent="0.2">
      <c r="B139" s="2" t="s">
        <v>89</v>
      </c>
      <c r="G139" s="6">
        <v>0</v>
      </c>
      <c r="H139" s="6">
        <v>204787.21</v>
      </c>
    </row>
    <row r="140" spans="2:10" s="2" customFormat="1" ht="12.75" x14ac:dyDescent="0.2">
      <c r="B140" s="2" t="s">
        <v>90</v>
      </c>
      <c r="G140" s="6">
        <v>290295</v>
      </c>
      <c r="H140" s="6">
        <v>122171</v>
      </c>
    </row>
    <row r="141" spans="2:10" s="2" customFormat="1" ht="12.75" x14ac:dyDescent="0.2">
      <c r="B141" s="2" t="s">
        <v>91</v>
      </c>
      <c r="G141" s="6">
        <v>17323457.5</v>
      </c>
      <c r="H141" s="6">
        <v>6636087</v>
      </c>
    </row>
    <row r="142" spans="2:10" s="2" customFormat="1" ht="12.75" x14ac:dyDescent="0.2">
      <c r="B142" s="2" t="s">
        <v>92</v>
      </c>
      <c r="G142" s="6">
        <v>166800</v>
      </c>
      <c r="H142" s="6">
        <v>72100</v>
      </c>
    </row>
    <row r="143" spans="2:10" s="2" customFormat="1" ht="12.75" x14ac:dyDescent="0.2">
      <c r="B143" s="2" t="s">
        <v>183</v>
      </c>
      <c r="D143" s="2" t="s">
        <v>207</v>
      </c>
      <c r="G143" s="6">
        <v>6100</v>
      </c>
      <c r="H143" s="6">
        <v>100</v>
      </c>
    </row>
    <row r="144" spans="2:10" s="2" customFormat="1" ht="12.75" x14ac:dyDescent="0.2">
      <c r="B144" s="4" t="s">
        <v>93</v>
      </c>
      <c r="C144" s="4"/>
      <c r="D144" s="4"/>
      <c r="E144" s="4"/>
      <c r="F144" s="4"/>
      <c r="G144" s="7">
        <v>0</v>
      </c>
      <c r="H144" s="7">
        <v>79600</v>
      </c>
    </row>
    <row r="145" spans="2:8" s="2" customFormat="1" ht="12.75" x14ac:dyDescent="0.2">
      <c r="B145" s="1" t="s">
        <v>11</v>
      </c>
      <c r="G145" s="8">
        <f>SUM(G137:G144)</f>
        <v>19377607.5</v>
      </c>
      <c r="H145" s="8">
        <f>SUM(H137:H144)</f>
        <v>7208245.21</v>
      </c>
    </row>
    <row r="146" spans="2:8" s="2" customFormat="1" ht="12.75" x14ac:dyDescent="0.2">
      <c r="B146" s="1"/>
      <c r="G146" s="8"/>
      <c r="H146" s="8"/>
    </row>
    <row r="147" spans="2:8" s="2" customFormat="1" ht="12.75" x14ac:dyDescent="0.2"/>
    <row r="148" spans="2:8" s="2" customFormat="1" ht="12.75" x14ac:dyDescent="0.2">
      <c r="B148" s="1" t="s">
        <v>94</v>
      </c>
    </row>
    <row r="149" spans="2:8" s="2" customFormat="1" ht="12.75" x14ac:dyDescent="0.2">
      <c r="B149" s="20" t="s">
        <v>95</v>
      </c>
      <c r="C149" s="20" t="s">
        <v>187</v>
      </c>
      <c r="G149" s="20">
        <v>2021</v>
      </c>
      <c r="H149" s="20">
        <v>2020</v>
      </c>
    </row>
    <row r="150" spans="2:8" s="2" customFormat="1" ht="12.75" x14ac:dyDescent="0.2">
      <c r="B150" s="2" t="s">
        <v>96</v>
      </c>
      <c r="G150" s="6">
        <v>168632440</v>
      </c>
      <c r="H150" s="6">
        <v>152680256.80000001</v>
      </c>
    </row>
    <row r="151" spans="2:8" s="2" customFormat="1" ht="12.75" x14ac:dyDescent="0.2">
      <c r="B151" s="2" t="s">
        <v>184</v>
      </c>
      <c r="G151" s="6">
        <v>1132888</v>
      </c>
      <c r="H151" s="6">
        <v>33507093.850000001</v>
      </c>
    </row>
    <row r="152" spans="2:8" s="2" customFormat="1" ht="12.75" x14ac:dyDescent="0.2">
      <c r="B152" s="4" t="s">
        <v>97</v>
      </c>
      <c r="C152" s="4"/>
      <c r="D152" s="4"/>
      <c r="E152" s="4"/>
      <c r="F152" s="4"/>
      <c r="G152" s="7">
        <v>112421626</v>
      </c>
      <c r="H152" s="7">
        <v>101786841.40000001</v>
      </c>
    </row>
    <row r="153" spans="2:8" s="2" customFormat="1" ht="12.75" x14ac:dyDescent="0.2">
      <c r="B153" s="1" t="s">
        <v>11</v>
      </c>
      <c r="G153" s="8">
        <f>SUM(G150:G152)</f>
        <v>282186954</v>
      </c>
      <c r="H153" s="8">
        <f>SUM(H150:H152)</f>
        <v>287974192.05000001</v>
      </c>
    </row>
    <row r="154" spans="2:8" s="2" customFormat="1" ht="12.75" x14ac:dyDescent="0.2">
      <c r="B154" s="1"/>
      <c r="G154" s="8"/>
      <c r="H154" s="8"/>
    </row>
    <row r="155" spans="2:8" s="2" customFormat="1" ht="12.75" x14ac:dyDescent="0.2">
      <c r="B155" s="1"/>
    </row>
    <row r="156" spans="2:8" s="2" customFormat="1" ht="12.75" x14ac:dyDescent="0.2">
      <c r="B156" s="1" t="s">
        <v>195</v>
      </c>
    </row>
    <row r="157" spans="2:8" s="2" customFormat="1" ht="12.75" x14ac:dyDescent="0.2">
      <c r="B157" s="20" t="s">
        <v>122</v>
      </c>
      <c r="C157" s="4"/>
      <c r="D157" s="20" t="s">
        <v>189</v>
      </c>
      <c r="G157" s="20">
        <v>2021</v>
      </c>
      <c r="H157" s="20">
        <v>2020</v>
      </c>
    </row>
    <row r="158" spans="2:8" s="2" customFormat="1" ht="12.75" x14ac:dyDescent="0.2">
      <c r="B158" s="2" t="s">
        <v>98</v>
      </c>
      <c r="G158" s="6">
        <v>5108295</v>
      </c>
      <c r="H158" s="6">
        <v>4520500</v>
      </c>
    </row>
    <row r="159" spans="2:8" s="2" customFormat="1" ht="12.75" x14ac:dyDescent="0.2">
      <c r="B159" s="2" t="s">
        <v>99</v>
      </c>
      <c r="G159" s="11">
        <v>0</v>
      </c>
      <c r="H159" s="11">
        <v>0</v>
      </c>
    </row>
    <row r="160" spans="2:8" s="2" customFormat="1" ht="12.75" x14ac:dyDescent="0.2">
      <c r="B160" s="2" t="s">
        <v>100</v>
      </c>
      <c r="G160" s="6">
        <v>6479156.8899999997</v>
      </c>
      <c r="H160" s="6">
        <v>7841845.6299999999</v>
      </c>
    </row>
    <row r="161" spans="2:8" s="2" customFormat="1" ht="12.75" x14ac:dyDescent="0.2">
      <c r="B161" s="2" t="s">
        <v>101</v>
      </c>
      <c r="G161" s="6">
        <v>1528917</v>
      </c>
      <c r="H161" s="6">
        <v>1428920.25</v>
      </c>
    </row>
    <row r="162" spans="2:8" s="2" customFormat="1" ht="12.75" x14ac:dyDescent="0.2">
      <c r="B162" s="2" t="s">
        <v>102</v>
      </c>
      <c r="G162" s="2" t="s">
        <v>103</v>
      </c>
      <c r="H162" s="2" t="s">
        <v>103</v>
      </c>
    </row>
    <row r="163" spans="2:8" s="2" customFormat="1" ht="12.75" x14ac:dyDescent="0.2">
      <c r="B163" s="2" t="s">
        <v>104</v>
      </c>
      <c r="G163" s="6">
        <v>899075</v>
      </c>
      <c r="H163" s="6">
        <v>435295</v>
      </c>
    </row>
    <row r="164" spans="2:8" s="2" customFormat="1" ht="12.75" x14ac:dyDescent="0.2">
      <c r="B164" s="2" t="s">
        <v>105</v>
      </c>
      <c r="G164" s="6">
        <v>789550</v>
      </c>
      <c r="H164" s="6">
        <v>754933</v>
      </c>
    </row>
    <row r="165" spans="2:8" s="2" customFormat="1" ht="12.75" x14ac:dyDescent="0.2">
      <c r="B165" s="4" t="s">
        <v>106</v>
      </c>
      <c r="C165" s="4"/>
      <c r="D165" s="4"/>
      <c r="E165" s="4"/>
      <c r="F165" s="4"/>
      <c r="G165" s="7">
        <v>250000</v>
      </c>
      <c r="H165" s="7">
        <v>1179793</v>
      </c>
    </row>
    <row r="166" spans="2:8" s="2" customFormat="1" ht="12.75" x14ac:dyDescent="0.2">
      <c r="B166" s="1" t="s">
        <v>11</v>
      </c>
      <c r="G166" s="8">
        <f>SUM(G158:G165)</f>
        <v>15054993.890000001</v>
      </c>
      <c r="H166" s="8">
        <f>SUM(H158:H165)</f>
        <v>16161286.879999999</v>
      </c>
    </row>
    <row r="167" spans="2:8" s="2" customFormat="1" ht="12.75" x14ac:dyDescent="0.2">
      <c r="B167" s="1"/>
      <c r="G167" s="8"/>
      <c r="H167" s="8"/>
    </row>
    <row r="168" spans="2:8" s="2" customFormat="1" ht="12.75" x14ac:dyDescent="0.2"/>
    <row r="169" spans="2:8" s="2" customFormat="1" ht="12.75" x14ac:dyDescent="0.2">
      <c r="B169" s="1" t="s">
        <v>197</v>
      </c>
    </row>
    <row r="170" spans="2:8" s="2" customFormat="1" ht="12.75" x14ac:dyDescent="0.2">
      <c r="B170" s="20" t="s">
        <v>121</v>
      </c>
      <c r="G170" s="1">
        <v>2021</v>
      </c>
      <c r="H170" s="1">
        <v>2020</v>
      </c>
    </row>
    <row r="171" spans="2:8" s="2" customFormat="1" ht="12.75" x14ac:dyDescent="0.2">
      <c r="B171" s="2" t="s">
        <v>107</v>
      </c>
      <c r="G171" s="6">
        <v>89940886.519999996</v>
      </c>
      <c r="H171" s="6">
        <v>100022228.37</v>
      </c>
    </row>
    <row r="172" spans="2:8" s="2" customFormat="1" ht="12.75" x14ac:dyDescent="0.2">
      <c r="B172" s="2" t="s">
        <v>108</v>
      </c>
      <c r="G172" s="6">
        <v>858615.04</v>
      </c>
      <c r="H172" s="6">
        <v>241294</v>
      </c>
    </row>
    <row r="173" spans="2:8" s="2" customFormat="1" ht="12.75" x14ac:dyDescent="0.2">
      <c r="B173" s="2" t="s">
        <v>117</v>
      </c>
      <c r="G173" s="6">
        <v>198500</v>
      </c>
      <c r="H173" s="6">
        <v>2002304.9</v>
      </c>
    </row>
    <row r="174" spans="2:8" s="2" customFormat="1" ht="12.75" x14ac:dyDescent="0.2">
      <c r="B174" s="2" t="s">
        <v>109</v>
      </c>
      <c r="G174" s="6">
        <v>856725.5</v>
      </c>
      <c r="H174" s="6">
        <v>196033.16</v>
      </c>
    </row>
    <row r="175" spans="2:8" s="2" customFormat="1" ht="12.75" x14ac:dyDescent="0.2">
      <c r="B175" s="2" t="s">
        <v>110</v>
      </c>
      <c r="G175" s="6">
        <v>2804000</v>
      </c>
      <c r="H175" s="6">
        <v>1175000</v>
      </c>
    </row>
    <row r="176" spans="2:8" s="2" customFormat="1" ht="12.75" x14ac:dyDescent="0.2">
      <c r="B176" s="2" t="s">
        <v>190</v>
      </c>
      <c r="G176" s="6">
        <v>7901141.4199999999</v>
      </c>
      <c r="H176" s="6">
        <v>8482704.3599999994</v>
      </c>
    </row>
    <row r="177" spans="2:8" s="2" customFormat="1" ht="12.75" x14ac:dyDescent="0.2">
      <c r="B177" s="2" t="s">
        <v>111</v>
      </c>
      <c r="G177" s="6">
        <v>0</v>
      </c>
      <c r="H177" s="6">
        <v>406000</v>
      </c>
    </row>
    <row r="178" spans="2:8" s="2" customFormat="1" ht="12.75" x14ac:dyDescent="0.2">
      <c r="B178" s="2" t="s">
        <v>112</v>
      </c>
      <c r="E178" s="2" t="s">
        <v>210</v>
      </c>
      <c r="G178" s="6">
        <v>0</v>
      </c>
      <c r="H178" s="6">
        <v>0</v>
      </c>
    </row>
    <row r="179" spans="2:8" s="2" customFormat="1" ht="12.75" x14ac:dyDescent="0.2">
      <c r="B179" s="2" t="s">
        <v>113</v>
      </c>
      <c r="G179" s="6">
        <v>1919771.73</v>
      </c>
      <c r="H179" s="6">
        <v>250525.68</v>
      </c>
    </row>
    <row r="180" spans="2:8" s="2" customFormat="1" ht="12.75" x14ac:dyDescent="0.2">
      <c r="B180" s="2" t="s">
        <v>114</v>
      </c>
      <c r="G180" s="6">
        <v>1441450.37</v>
      </c>
      <c r="H180" s="6">
        <v>7236856.4699999997</v>
      </c>
    </row>
    <row r="181" spans="2:8" s="2" customFormat="1" ht="12.75" x14ac:dyDescent="0.2">
      <c r="B181" s="2" t="s">
        <v>115</v>
      </c>
      <c r="G181" s="6">
        <v>1446802.09</v>
      </c>
      <c r="H181" s="6">
        <v>7268786.4500000002</v>
      </c>
    </row>
    <row r="182" spans="2:8" s="2" customFormat="1" ht="12.75" x14ac:dyDescent="0.2">
      <c r="B182" s="2" t="s">
        <v>116</v>
      </c>
      <c r="G182" s="6">
        <v>220500.54</v>
      </c>
      <c r="H182" s="6">
        <v>1163749.74</v>
      </c>
    </row>
    <row r="183" spans="2:8" s="2" customFormat="1" ht="12.75" x14ac:dyDescent="0.2">
      <c r="B183" s="2" t="s">
        <v>191</v>
      </c>
      <c r="G183" s="7">
        <v>236895.1</v>
      </c>
      <c r="H183" s="7">
        <v>312326.03999999998</v>
      </c>
    </row>
    <row r="184" spans="2:8" s="2" customFormat="1" ht="12.75" x14ac:dyDescent="0.2">
      <c r="B184" s="1" t="s">
        <v>11</v>
      </c>
      <c r="G184" s="8">
        <f>SUM(G171:G183)</f>
        <v>107825288.31000002</v>
      </c>
      <c r="H184" s="8">
        <f>SUM(H171:H183)</f>
        <v>128757809.17000002</v>
      </c>
    </row>
    <row r="185" spans="2:8" s="2" customFormat="1" ht="12.75" x14ac:dyDescent="0.2">
      <c r="B185" s="1"/>
      <c r="G185" s="8"/>
      <c r="H185" s="8"/>
    </row>
    <row r="186" spans="2:8" s="2" customFormat="1" ht="12.75" x14ac:dyDescent="0.2"/>
    <row r="187" spans="2:8" s="2" customFormat="1" ht="12.75" x14ac:dyDescent="0.2">
      <c r="B187" s="1" t="s">
        <v>198</v>
      </c>
    </row>
    <row r="188" spans="2:8" s="2" customFormat="1" ht="12.75" x14ac:dyDescent="0.2">
      <c r="B188" s="20" t="s">
        <v>118</v>
      </c>
      <c r="D188" s="1"/>
      <c r="E188" s="1" t="s">
        <v>194</v>
      </c>
      <c r="G188" s="20">
        <v>2021</v>
      </c>
      <c r="H188" s="20">
        <v>2020</v>
      </c>
    </row>
    <row r="189" spans="2:8" s="2" customFormat="1" ht="12.75" x14ac:dyDescent="0.2">
      <c r="B189" s="2" t="s">
        <v>119</v>
      </c>
      <c r="G189" s="6">
        <v>8641406.8300000001</v>
      </c>
      <c r="H189" s="6">
        <v>4231419.57</v>
      </c>
    </row>
    <row r="190" spans="2:8" s="2" customFormat="1" ht="12.75" x14ac:dyDescent="0.2">
      <c r="B190" s="2" t="s">
        <v>193</v>
      </c>
      <c r="G190" s="6">
        <v>1330800</v>
      </c>
      <c r="H190" s="6">
        <v>1317999.8999999999</v>
      </c>
    </row>
    <row r="191" spans="2:8" s="2" customFormat="1" ht="12.75" x14ac:dyDescent="0.2">
      <c r="B191" s="2" t="s">
        <v>192</v>
      </c>
      <c r="G191" s="2">
        <v>0</v>
      </c>
      <c r="H191" s="6">
        <v>192800</v>
      </c>
    </row>
    <row r="192" spans="2:8" s="2" customFormat="1" ht="12.75" x14ac:dyDescent="0.2">
      <c r="B192" s="2" t="s">
        <v>120</v>
      </c>
      <c r="G192" s="7">
        <v>1271113</v>
      </c>
      <c r="H192" s="7">
        <v>0</v>
      </c>
    </row>
    <row r="193" spans="2:9" s="2" customFormat="1" ht="12.75" x14ac:dyDescent="0.2">
      <c r="B193" s="1" t="s">
        <v>11</v>
      </c>
      <c r="G193" s="8">
        <f>SUM(G189:G192)</f>
        <v>11243319.83</v>
      </c>
      <c r="H193" s="8">
        <f>SUM(H189:H192)</f>
        <v>5742219.4700000007</v>
      </c>
    </row>
    <row r="194" spans="2:9" s="2" customFormat="1" ht="12.75" x14ac:dyDescent="0.2">
      <c r="B194" s="1"/>
      <c r="G194" s="8"/>
      <c r="H194" s="8"/>
    </row>
    <row r="195" spans="2:9" s="2" customFormat="1" ht="12.75" x14ac:dyDescent="0.2"/>
    <row r="196" spans="2:9" s="2" customFormat="1" ht="12.75" x14ac:dyDescent="0.2">
      <c r="B196" s="1" t="s">
        <v>214</v>
      </c>
    </row>
    <row r="197" spans="2:9" s="2" customFormat="1" ht="12.75" x14ac:dyDescent="0.2">
      <c r="B197" s="20" t="s">
        <v>196</v>
      </c>
      <c r="C197" s="20"/>
      <c r="D197" s="20"/>
      <c r="E197" s="20"/>
      <c r="F197" s="20"/>
      <c r="G197" s="20">
        <v>2021</v>
      </c>
      <c r="H197" s="20">
        <v>2020</v>
      </c>
    </row>
    <row r="198" spans="2:9" s="2" customFormat="1" ht="12.75" x14ac:dyDescent="0.2">
      <c r="B198" s="2" t="s">
        <v>123</v>
      </c>
      <c r="G198" s="6">
        <v>2858577.54</v>
      </c>
      <c r="H198" s="6">
        <v>1594955.52</v>
      </c>
    </row>
    <row r="199" spans="2:9" s="2" customFormat="1" ht="12.75" x14ac:dyDescent="0.2">
      <c r="B199" s="2" t="s">
        <v>124</v>
      </c>
      <c r="G199" s="6">
        <v>298985.56</v>
      </c>
      <c r="H199" s="6">
        <v>160100</v>
      </c>
    </row>
    <row r="200" spans="2:9" s="2" customFormat="1" ht="12.75" x14ac:dyDescent="0.2">
      <c r="B200" s="2" t="s">
        <v>125</v>
      </c>
      <c r="G200" s="6">
        <v>84676.56</v>
      </c>
      <c r="H200" s="6">
        <v>88821.38</v>
      </c>
    </row>
    <row r="201" spans="2:9" s="2" customFormat="1" ht="12.75" x14ac:dyDescent="0.2">
      <c r="B201" s="2" t="s">
        <v>140</v>
      </c>
      <c r="G201" s="6">
        <v>84128.5</v>
      </c>
      <c r="H201" s="6">
        <v>59919</v>
      </c>
    </row>
    <row r="202" spans="2:9" s="2" customFormat="1" ht="12.75" x14ac:dyDescent="0.2">
      <c r="B202" s="2" t="s">
        <v>139</v>
      </c>
      <c r="G202" s="6">
        <v>168030.74</v>
      </c>
      <c r="H202" s="6">
        <v>104491.42</v>
      </c>
    </row>
    <row r="203" spans="2:9" s="2" customFormat="1" ht="12.75" x14ac:dyDescent="0.2">
      <c r="B203" s="2" t="s">
        <v>136</v>
      </c>
      <c r="G203" s="6">
        <v>0</v>
      </c>
      <c r="H203" s="6">
        <v>481399.5</v>
      </c>
    </row>
    <row r="204" spans="2:9" s="2" customFormat="1" ht="12.75" x14ac:dyDescent="0.2">
      <c r="B204" s="2" t="s">
        <v>135</v>
      </c>
      <c r="G204" s="6">
        <v>7160639</v>
      </c>
      <c r="H204" s="6">
        <v>5503383.1399999997</v>
      </c>
    </row>
    <row r="205" spans="2:9" s="2" customFormat="1" ht="12.75" x14ac:dyDescent="0.2">
      <c r="B205" s="2" t="s">
        <v>134</v>
      </c>
      <c r="G205" s="6">
        <v>212449.26</v>
      </c>
      <c r="H205" s="6">
        <v>128050.1</v>
      </c>
    </row>
    <row r="206" spans="2:9" s="2" customFormat="1" ht="12.75" x14ac:dyDescent="0.2">
      <c r="B206" s="2" t="s">
        <v>133</v>
      </c>
      <c r="G206" s="6">
        <v>189849.32</v>
      </c>
      <c r="H206" s="6">
        <v>1670564.56</v>
      </c>
    </row>
    <row r="207" spans="2:9" s="2" customFormat="1" ht="12.75" x14ac:dyDescent="0.2">
      <c r="B207" s="2" t="s">
        <v>132</v>
      </c>
      <c r="G207" s="6">
        <v>657336.17000000004</v>
      </c>
      <c r="H207" s="6">
        <v>122180.72</v>
      </c>
    </row>
    <row r="208" spans="2:9" s="2" customFormat="1" ht="12.75" x14ac:dyDescent="0.2">
      <c r="B208" s="2" t="s">
        <v>131</v>
      </c>
      <c r="G208" s="6">
        <v>310040.64</v>
      </c>
      <c r="H208" s="6">
        <v>246739.97</v>
      </c>
      <c r="I208" s="2" t="s">
        <v>137</v>
      </c>
    </row>
    <row r="209" spans="2:10" s="2" customFormat="1" ht="12.75" x14ac:dyDescent="0.2">
      <c r="B209" s="2" t="s">
        <v>130</v>
      </c>
      <c r="G209" s="6">
        <v>2209666.38</v>
      </c>
      <c r="H209" s="6">
        <v>2273016.98</v>
      </c>
    </row>
    <row r="210" spans="2:10" s="2" customFormat="1" ht="12.75" x14ac:dyDescent="0.2">
      <c r="B210" s="2" t="s">
        <v>129</v>
      </c>
      <c r="G210" s="6">
        <v>387952.35</v>
      </c>
      <c r="H210" s="6">
        <v>238781.82</v>
      </c>
    </row>
    <row r="211" spans="2:10" s="2" customFormat="1" ht="12.75" x14ac:dyDescent="0.2">
      <c r="B211" s="2" t="s">
        <v>128</v>
      </c>
      <c r="G211" s="6">
        <v>5000</v>
      </c>
      <c r="H211" s="6">
        <v>150000</v>
      </c>
      <c r="J211" s="2" t="s">
        <v>138</v>
      </c>
    </row>
    <row r="212" spans="2:10" s="2" customFormat="1" ht="12.75" x14ac:dyDescent="0.2">
      <c r="B212" s="2" t="s">
        <v>127</v>
      </c>
      <c r="G212" s="6">
        <v>731914.54</v>
      </c>
      <c r="H212" s="6">
        <v>549295.26</v>
      </c>
    </row>
    <row r="213" spans="2:10" s="2" customFormat="1" ht="12.75" x14ac:dyDescent="0.2">
      <c r="B213" s="2" t="s">
        <v>126</v>
      </c>
      <c r="G213" s="7">
        <v>2127509.6800000002</v>
      </c>
      <c r="H213" s="7">
        <v>1822054.14</v>
      </c>
    </row>
    <row r="214" spans="2:10" s="2" customFormat="1" ht="12.75" x14ac:dyDescent="0.2">
      <c r="B214" s="2" t="s">
        <v>165</v>
      </c>
      <c r="G214" s="8">
        <f>SUM(G198:G213)</f>
        <v>17486756.240000002</v>
      </c>
      <c r="H214" s="8">
        <f>SUM(H198:H213)</f>
        <v>15193753.510000002</v>
      </c>
    </row>
    <row r="215" spans="2:10" s="2" customFormat="1" ht="12.75" x14ac:dyDescent="0.2"/>
    <row r="216" spans="2:10" s="2" customFormat="1" ht="12.75" x14ac:dyDescent="0.2"/>
    <row r="217" spans="2:10" s="2" customFormat="1" ht="12.75" x14ac:dyDescent="0.2">
      <c r="B217" s="1" t="s">
        <v>215</v>
      </c>
    </row>
    <row r="218" spans="2:10" s="2" customFormat="1" ht="12.75" x14ac:dyDescent="0.2">
      <c r="B218" s="1" t="s">
        <v>141</v>
      </c>
      <c r="C218" s="1"/>
      <c r="G218" s="1">
        <v>2021</v>
      </c>
      <c r="H218" s="1">
        <v>2020</v>
      </c>
    </row>
    <row r="219" spans="2:10" s="2" customFormat="1" ht="12.75" x14ac:dyDescent="0.2">
      <c r="B219" s="2" t="s">
        <v>142</v>
      </c>
      <c r="G219" s="6">
        <v>51994.080000000002</v>
      </c>
      <c r="H219" s="6">
        <v>51994.080000000002</v>
      </c>
    </row>
    <row r="220" spans="2:10" s="2" customFormat="1" ht="12.75" x14ac:dyDescent="0.2">
      <c r="B220" s="2" t="s">
        <v>143</v>
      </c>
      <c r="G220" s="6">
        <v>143184</v>
      </c>
      <c r="H220" s="2">
        <v>72623.66</v>
      </c>
    </row>
    <row r="221" spans="2:10" s="2" customFormat="1" ht="12.75" x14ac:dyDescent="0.2">
      <c r="B221" s="2" t="s">
        <v>144</v>
      </c>
      <c r="G221" s="6">
        <v>1185466.1499999999</v>
      </c>
      <c r="H221" s="6">
        <v>1256026.49</v>
      </c>
    </row>
    <row r="222" spans="2:10" s="2" customFormat="1" ht="12.75" x14ac:dyDescent="0.2">
      <c r="B222" s="2" t="s">
        <v>145</v>
      </c>
      <c r="G222" s="7">
        <v>1289096.3700000001</v>
      </c>
      <c r="H222" s="7">
        <v>1289096.3700000001</v>
      </c>
    </row>
    <row r="223" spans="2:10" s="2" customFormat="1" ht="12.75" x14ac:dyDescent="0.2">
      <c r="B223" s="1" t="s">
        <v>11</v>
      </c>
      <c r="G223" s="8">
        <f>SUM(G219:G222)</f>
        <v>2669740.6</v>
      </c>
      <c r="H223" s="8">
        <f>SUM(H219:H222)</f>
        <v>2669740.6</v>
      </c>
    </row>
    <row r="224" spans="2:10" s="2" customFormat="1" ht="12.75" x14ac:dyDescent="0.2">
      <c r="B224" s="1"/>
      <c r="G224" s="8"/>
      <c r="H224" s="8"/>
    </row>
    <row r="225" spans="2:8" s="2" customFormat="1" ht="12.75" x14ac:dyDescent="0.2"/>
    <row r="226" spans="2:8" s="2" customFormat="1" ht="12.75" x14ac:dyDescent="0.2">
      <c r="B226" s="1" t="s">
        <v>216</v>
      </c>
    </row>
    <row r="227" spans="2:8" s="2" customFormat="1" ht="12.75" x14ac:dyDescent="0.2">
      <c r="B227" s="20" t="s">
        <v>203</v>
      </c>
      <c r="C227" s="20"/>
      <c r="G227" s="2">
        <v>2021</v>
      </c>
      <c r="H227" s="2">
        <v>2020</v>
      </c>
    </row>
    <row r="228" spans="2:8" s="20" customFormat="1" ht="12.75" x14ac:dyDescent="0.2">
      <c r="B228" s="2" t="s">
        <v>199</v>
      </c>
      <c r="C228" s="2"/>
      <c r="D228" s="2"/>
      <c r="G228" s="3">
        <v>346230.35</v>
      </c>
      <c r="H228" s="3">
        <v>240311.67999999999</v>
      </c>
    </row>
    <row r="229" spans="2:8" s="2" customFormat="1" ht="12.75" x14ac:dyDescent="0.2">
      <c r="B229" s="2" t="s">
        <v>146</v>
      </c>
      <c r="G229" s="6">
        <v>2025941.26</v>
      </c>
      <c r="H229" s="6">
        <v>2015820.15</v>
      </c>
    </row>
    <row r="230" spans="2:8" s="2" customFormat="1" ht="12.75" x14ac:dyDescent="0.2">
      <c r="B230" s="2" t="s">
        <v>147</v>
      </c>
      <c r="G230" s="6">
        <v>68800</v>
      </c>
      <c r="H230" s="3">
        <v>30000</v>
      </c>
    </row>
    <row r="231" spans="2:8" s="2" customFormat="1" ht="12.75" x14ac:dyDescent="0.2">
      <c r="B231" s="2" t="s">
        <v>148</v>
      </c>
      <c r="G231" s="6">
        <v>60420000</v>
      </c>
      <c r="H231" s="6">
        <v>63600000</v>
      </c>
    </row>
    <row r="232" spans="2:8" s="2" customFormat="1" ht="12.75" x14ac:dyDescent="0.2">
      <c r="B232" s="2" t="s">
        <v>149</v>
      </c>
      <c r="G232" s="6">
        <v>1737455.56</v>
      </c>
      <c r="H232" s="6">
        <v>1241299.98</v>
      </c>
    </row>
    <row r="233" spans="2:8" s="2" customFormat="1" ht="12.75" x14ac:dyDescent="0.2">
      <c r="B233" s="2" t="s">
        <v>150</v>
      </c>
      <c r="G233" s="6">
        <v>555878.16</v>
      </c>
      <c r="H233" s="6">
        <v>252829.3</v>
      </c>
    </row>
    <row r="234" spans="2:8" s="2" customFormat="1" ht="12.75" x14ac:dyDescent="0.2">
      <c r="B234" s="2" t="s">
        <v>151</v>
      </c>
      <c r="G234" s="6">
        <v>192453.7</v>
      </c>
      <c r="H234" s="6">
        <v>97581.5</v>
      </c>
    </row>
    <row r="235" spans="2:8" s="2" customFormat="1" ht="12.75" x14ac:dyDescent="0.2">
      <c r="B235" s="2" t="s">
        <v>157</v>
      </c>
      <c r="G235" s="6">
        <v>4605884.8899999997</v>
      </c>
      <c r="H235" s="6">
        <v>320500</v>
      </c>
    </row>
    <row r="236" spans="2:8" s="2" customFormat="1" ht="12.75" x14ac:dyDescent="0.2">
      <c r="B236" s="2" t="s">
        <v>152</v>
      </c>
      <c r="G236" s="6">
        <v>224496.15</v>
      </c>
      <c r="H236" s="6">
        <v>133226.82999999999</v>
      </c>
    </row>
    <row r="237" spans="2:8" s="2" customFormat="1" ht="12.75" x14ac:dyDescent="0.2">
      <c r="B237" s="2" t="s">
        <v>155</v>
      </c>
      <c r="G237" s="6">
        <v>1059158.3799999999</v>
      </c>
      <c r="H237" s="6">
        <v>1119390.8999999999</v>
      </c>
    </row>
    <row r="238" spans="2:8" x14ac:dyDescent="0.25">
      <c r="B238" s="2" t="s">
        <v>200</v>
      </c>
      <c r="G238" s="6">
        <v>1180178.5</v>
      </c>
      <c r="H238" s="6">
        <v>0</v>
      </c>
    </row>
    <row r="239" spans="2:8" s="2" customFormat="1" ht="12.75" x14ac:dyDescent="0.2">
      <c r="B239" s="2" t="s">
        <v>156</v>
      </c>
      <c r="G239" s="6">
        <v>1749821.47</v>
      </c>
      <c r="H239" s="6">
        <v>945985.38</v>
      </c>
    </row>
    <row r="240" spans="2:8" s="2" customFormat="1" ht="12.75" x14ac:dyDescent="0.2">
      <c r="B240" s="2" t="s">
        <v>201</v>
      </c>
      <c r="G240" s="3">
        <v>0</v>
      </c>
      <c r="H240" s="6">
        <v>63239.89</v>
      </c>
    </row>
    <row r="241" spans="2:8" s="2" customFormat="1" ht="12.75" x14ac:dyDescent="0.2">
      <c r="B241" s="2" t="s">
        <v>202</v>
      </c>
      <c r="G241" s="3">
        <v>0</v>
      </c>
      <c r="H241" s="6">
        <v>50139</v>
      </c>
    </row>
    <row r="242" spans="2:8" s="2" customFormat="1" ht="12.75" x14ac:dyDescent="0.2">
      <c r="B242" s="2" t="s">
        <v>153</v>
      </c>
      <c r="G242" s="6">
        <v>1494499.55</v>
      </c>
      <c r="H242" s="6">
        <v>1087023.7</v>
      </c>
    </row>
    <row r="243" spans="2:8" s="2" customFormat="1" ht="12.75" x14ac:dyDescent="0.2">
      <c r="B243" s="2" t="s">
        <v>154</v>
      </c>
      <c r="G243" s="6">
        <v>88000</v>
      </c>
      <c r="H243" s="6">
        <v>71500</v>
      </c>
    </row>
    <row r="244" spans="2:8" s="2" customFormat="1" ht="12.75" x14ac:dyDescent="0.2">
      <c r="B244" s="2" t="s">
        <v>158</v>
      </c>
      <c r="G244" s="6">
        <v>770655.94</v>
      </c>
      <c r="H244" s="6">
        <v>854195.06</v>
      </c>
    </row>
    <row r="245" spans="2:8" s="2" customFormat="1" ht="12.75" x14ac:dyDescent="0.2">
      <c r="B245" s="2" t="s">
        <v>159</v>
      </c>
      <c r="G245" s="6">
        <v>5609441.0599999996</v>
      </c>
      <c r="H245" s="6">
        <v>1784506.76</v>
      </c>
    </row>
    <row r="246" spans="2:8" s="2" customFormat="1" ht="12.75" x14ac:dyDescent="0.2">
      <c r="B246" s="2" t="s">
        <v>160</v>
      </c>
      <c r="G246" s="6">
        <v>2504497.1</v>
      </c>
      <c r="H246" s="6">
        <v>0</v>
      </c>
    </row>
    <row r="247" spans="2:8" s="2" customFormat="1" ht="12.75" x14ac:dyDescent="0.2">
      <c r="B247" s="2" t="s">
        <v>161</v>
      </c>
      <c r="G247" s="6">
        <v>218615</v>
      </c>
      <c r="H247" s="6">
        <v>1187310</v>
      </c>
    </row>
    <row r="248" spans="2:8" s="2" customFormat="1" ht="12.75" x14ac:dyDescent="0.2">
      <c r="B248" s="2" t="s">
        <v>162</v>
      </c>
      <c r="G248" s="6">
        <v>230000</v>
      </c>
      <c r="H248" s="6">
        <v>0</v>
      </c>
    </row>
    <row r="249" spans="2:8" s="2" customFormat="1" ht="12.75" x14ac:dyDescent="0.2">
      <c r="B249" s="2" t="s">
        <v>211</v>
      </c>
      <c r="G249" s="6">
        <v>3000000</v>
      </c>
      <c r="H249" s="6">
        <v>0</v>
      </c>
    </row>
    <row r="250" spans="2:8" s="2" customFormat="1" ht="12.75" x14ac:dyDescent="0.2">
      <c r="B250" s="2" t="s">
        <v>212</v>
      </c>
      <c r="G250" s="7">
        <v>435000</v>
      </c>
      <c r="H250" s="7">
        <v>0</v>
      </c>
    </row>
    <row r="251" spans="2:8" s="2" customFormat="1" ht="12.75" x14ac:dyDescent="0.2">
      <c r="B251" s="1" t="s">
        <v>11</v>
      </c>
      <c r="G251" s="8">
        <f>SUM(G228:G250)</f>
        <v>88517007.069999993</v>
      </c>
      <c r="H251" s="8">
        <f>SUM(H228:H248)</f>
        <v>75094860.13000001</v>
      </c>
    </row>
    <row r="252" spans="2:8" s="2" customFormat="1" ht="12.75" x14ac:dyDescent="0.2">
      <c r="B252" s="1"/>
      <c r="G252" s="8"/>
      <c r="H252" s="8"/>
    </row>
    <row r="253" spans="2:8" s="2" customFormat="1" ht="12.75" x14ac:dyDescent="0.2"/>
    <row r="254" spans="2:8" s="2" customFormat="1" ht="12.75" x14ac:dyDescent="0.2">
      <c r="B254" s="20" t="s">
        <v>163</v>
      </c>
    </row>
    <row r="255" spans="2:8" s="2" customFormat="1" ht="12.75" x14ac:dyDescent="0.2">
      <c r="B255" s="2" t="s">
        <v>166</v>
      </c>
      <c r="G255" s="2">
        <v>2021</v>
      </c>
      <c r="H255" s="2">
        <v>2020</v>
      </c>
    </row>
    <row r="256" spans="2:8" s="2" customFormat="1" ht="12.75" x14ac:dyDescent="0.2">
      <c r="B256" s="2" t="s">
        <v>164</v>
      </c>
      <c r="G256" s="7">
        <v>582392.46</v>
      </c>
      <c r="H256" s="7">
        <v>468740.95</v>
      </c>
    </row>
    <row r="257" spans="2:8" s="2" customFormat="1" ht="12.75" x14ac:dyDescent="0.2">
      <c r="B257" s="1" t="s">
        <v>11</v>
      </c>
      <c r="G257" s="8">
        <f>SUM(G256)</f>
        <v>582392.46</v>
      </c>
      <c r="H257" s="8">
        <v>468740.95</v>
      </c>
    </row>
    <row r="258" spans="2:8" s="2" customFormat="1" ht="12.75" x14ac:dyDescent="0.2"/>
    <row r="259" spans="2:8" s="2" customFormat="1" ht="12.75" x14ac:dyDescent="0.2"/>
    <row r="260" spans="2:8" s="2" customFormat="1" ht="12.75" x14ac:dyDescent="0.2"/>
    <row r="261" spans="2:8" s="2" customFormat="1" ht="18.75" x14ac:dyDescent="0.3">
      <c r="B261" s="23" t="s">
        <v>217</v>
      </c>
      <c r="C261" s="23"/>
      <c r="D261" s="23"/>
      <c r="E261" s="23"/>
      <c r="F261" s="23"/>
    </row>
    <row r="262" spans="2:8" s="2" customFormat="1" ht="18.75" x14ac:dyDescent="0.3">
      <c r="B262" s="23" t="s">
        <v>218</v>
      </c>
      <c r="C262" s="23"/>
      <c r="D262" s="23"/>
      <c r="E262" s="24"/>
      <c r="F262" s="23"/>
    </row>
    <row r="263" spans="2:8" s="2" customFormat="1" ht="12.75" x14ac:dyDescent="0.2">
      <c r="E263" s="6"/>
    </row>
    <row r="264" spans="2:8" s="2" customFormat="1" ht="12.75" x14ac:dyDescent="0.2">
      <c r="B264" s="2" t="s">
        <v>219</v>
      </c>
      <c r="E264" s="7"/>
    </row>
    <row r="265" spans="2:8" s="2" customFormat="1" ht="12.75" x14ac:dyDescent="0.2">
      <c r="E265" s="12"/>
    </row>
    <row r="266" spans="2:8" s="2" customFormat="1" ht="12.75" x14ac:dyDescent="0.2"/>
    <row r="267" spans="2:8" s="2" customFormat="1" ht="12.75" x14ac:dyDescent="0.2">
      <c r="D267" s="6"/>
    </row>
    <row r="268" spans="2:8" s="2" customFormat="1" ht="12.75" x14ac:dyDescent="0.2">
      <c r="D268" s="7"/>
      <c r="G268" s="2" t="s">
        <v>167</v>
      </c>
    </row>
    <row r="269" spans="2:8" s="2" customFormat="1" ht="12.75" x14ac:dyDescent="0.2">
      <c r="D269" s="12"/>
    </row>
    <row r="270" spans="2:8" s="2" customFormat="1" ht="12.75" x14ac:dyDescent="0.2">
      <c r="E270" s="12"/>
    </row>
    <row r="271" spans="2:8" s="2" customFormat="1" ht="12.75" x14ac:dyDescent="0.2"/>
    <row r="272" spans="2:8" s="2" customFormat="1" ht="12.75" x14ac:dyDescent="0.2"/>
    <row r="273" spans="2:5" s="2" customFormat="1" ht="12.75" x14ac:dyDescent="0.2">
      <c r="E273" s="12"/>
    </row>
    <row r="274" spans="2:5" s="2" customFormat="1" ht="12.75" x14ac:dyDescent="0.2">
      <c r="E274" s="6"/>
    </row>
    <row r="275" spans="2:5" s="2" customFormat="1" ht="12.75" x14ac:dyDescent="0.2">
      <c r="E275" s="6"/>
    </row>
    <row r="276" spans="2:5" s="2" customFormat="1" ht="12.75" x14ac:dyDescent="0.2">
      <c r="E276" s="6"/>
    </row>
    <row r="277" spans="2:5" s="2" customFormat="1" ht="12.75" x14ac:dyDescent="0.2">
      <c r="E277" s="7"/>
    </row>
    <row r="278" spans="2:5" s="2" customFormat="1" ht="12.75" x14ac:dyDescent="0.2">
      <c r="B278" s="1"/>
      <c r="E278" s="12"/>
    </row>
    <row r="279" spans="2:5" s="2" customFormat="1" ht="12.75" x14ac:dyDescent="0.2"/>
    <row r="280" spans="2:5" s="2" customFormat="1" ht="12.75" x14ac:dyDescent="0.2"/>
    <row r="281" spans="2:5" s="2" customFormat="1" ht="12.75" x14ac:dyDescent="0.2"/>
    <row r="282" spans="2:5" s="2" customFormat="1" ht="12.75" x14ac:dyDescent="0.2"/>
    <row r="283" spans="2:5" s="2" customFormat="1" ht="12.75" x14ac:dyDescent="0.2"/>
    <row r="284" spans="2:5" s="2" customFormat="1" ht="12.75" x14ac:dyDescent="0.2"/>
    <row r="285" spans="2:5" s="2" customFormat="1" ht="12.75" x14ac:dyDescent="0.2"/>
    <row r="286" spans="2:5" s="2" customFormat="1" ht="12.75" x14ac:dyDescent="0.2"/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Estado de situacion</vt:lpstr>
      <vt:lpstr>Estado de Rendimiento</vt:lpstr>
      <vt:lpstr>Estado de Cambio de Patrimonio</vt:lpstr>
      <vt:lpstr>Estado de Flujo de efectivo</vt:lpstr>
      <vt:lpstr>Estado comparativo</vt:lpstr>
      <vt:lpstr>NOTAS 2022</vt:lpstr>
      <vt:lpstr>INGRESOS</vt:lpstr>
      <vt:lpstr>GASTOS</vt:lpstr>
      <vt:lpstr>notas</vt:lpstr>
      <vt:lpstr>ppe</vt:lpstr>
      <vt:lpstr>rectificativa a las notas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Owner</cp:lastModifiedBy>
  <cp:lastPrinted>2025-01-23T23:08:52Z</cp:lastPrinted>
  <dcterms:created xsi:type="dcterms:W3CDTF">2021-06-21T17:12:24Z</dcterms:created>
  <dcterms:modified xsi:type="dcterms:W3CDTF">2025-01-24T01:57:37Z</dcterms:modified>
</cp:coreProperties>
</file>